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E24AB44B-708C-489D-B894-F1FDCECE1A36}" xr6:coauthVersionLast="36" xr6:coauthVersionMax="36" xr10:uidLastSave="{00000000-0000-0000-0000-000000000000}"/>
  <bookViews>
    <workbookView xWindow="0" yWindow="0" windowWidth="20490" windowHeight="6945" tabRatio="858" xr2:uid="{00000000-000D-0000-FFFF-FFFF00000000}"/>
  </bookViews>
  <sheets>
    <sheet name="BOT podzim 2018 pod 15" sheetId="13" r:id="rId1"/>
    <sheet name="BOT podzim 2018 nad 15" sheetId="27" r:id="rId2"/>
    <sheet name="hráčí" sheetId="28" r:id="rId3"/>
    <sheet name="11A" sheetId="50" r:id="rId4"/>
    <sheet name="11B" sheetId="49" r:id="rId5"/>
    <sheet name="10A" sheetId="48" r:id="rId6"/>
    <sheet name="10B" sheetId="47" r:id="rId7"/>
    <sheet name="09A" sheetId="46" r:id="rId8"/>
    <sheet name="09B" sheetId="45" r:id="rId9"/>
    <sheet name="08A" sheetId="44" r:id="rId10"/>
    <sheet name="08B" sheetId="43" r:id="rId11"/>
    <sheet name="07A" sheetId="42" r:id="rId12"/>
    <sheet name="07B" sheetId="41" r:id="rId13"/>
    <sheet name="06A" sheetId="40" r:id="rId14"/>
    <sheet name="06B" sheetId="39" r:id="rId15"/>
    <sheet name="05A" sheetId="38" r:id="rId16"/>
    <sheet name="05B" sheetId="37" r:id="rId17"/>
    <sheet name="04A" sheetId="36" r:id="rId18"/>
    <sheet name="04B" sheetId="35" r:id="rId19"/>
    <sheet name="03A" sheetId="33" r:id="rId20"/>
    <sheet name="03B" sheetId="34" r:id="rId21"/>
    <sheet name="02A" sheetId="31" r:id="rId22"/>
    <sheet name="02B" sheetId="32" r:id="rId23"/>
    <sheet name="01A" sheetId="29" r:id="rId24"/>
    <sheet name="01B" sheetId="30" r:id="rId25"/>
  </sheets>
  <definedNames>
    <definedName name="_xlnm._FilterDatabase" localSheetId="13" hidden="1">'06A'!$A$2:$H$35</definedName>
    <definedName name="pořadí_A" localSheetId="1">'BOT podzim 2018 nad 15'!$A$2:$W$100</definedName>
    <definedName name="pořadí_A">'BOT podzim 2018 pod 15'!$A$2:$W$63</definedName>
    <definedName name="pořadí_b">'BOT podzim 2018 nad 15'!$A$2:$W$100</definedName>
    <definedName name="pořsd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27" l="1"/>
  <c r="Q70" i="27"/>
  <c r="T70" i="27" s="1"/>
  <c r="Q85" i="27"/>
  <c r="Q90" i="27"/>
  <c r="Q94" i="27"/>
  <c r="Q98" i="27"/>
  <c r="Q50" i="13"/>
  <c r="T50" i="13" s="1"/>
  <c r="Q44" i="13"/>
  <c r="K3" i="49"/>
  <c r="K4" i="49"/>
  <c r="K6" i="49"/>
  <c r="K9" i="49"/>
  <c r="K10" i="49"/>
  <c r="K11" i="49"/>
  <c r="K12" i="49"/>
  <c r="K13" i="49"/>
  <c r="K15" i="49"/>
  <c r="K17" i="49"/>
  <c r="K18" i="49"/>
  <c r="K19" i="49"/>
  <c r="K20" i="49"/>
  <c r="K22" i="49"/>
  <c r="K23" i="49"/>
  <c r="K24" i="49"/>
  <c r="K25" i="49"/>
  <c r="K26" i="49"/>
  <c r="K27" i="49"/>
  <c r="K28" i="49"/>
  <c r="K29" i="49"/>
  <c r="K30" i="49"/>
  <c r="K31" i="49"/>
  <c r="K16" i="49"/>
  <c r="K21" i="49"/>
  <c r="K8" i="49"/>
  <c r="K14" i="49"/>
  <c r="K7" i="49"/>
  <c r="K5" i="49"/>
  <c r="K2" i="49"/>
  <c r="Q37" i="13"/>
  <c r="Q38" i="13"/>
  <c r="R38" i="13" s="1"/>
  <c r="Q39" i="13"/>
  <c r="Q41" i="13"/>
  <c r="T41" i="13" s="1"/>
  <c r="Q48" i="13"/>
  <c r="R48" i="13" s="1"/>
  <c r="U48" i="13"/>
  <c r="Q49" i="13"/>
  <c r="Q57" i="13"/>
  <c r="Q58" i="13"/>
  <c r="R58" i="13" s="1"/>
  <c r="Q59" i="13"/>
  <c r="Q57" i="27"/>
  <c r="T57" i="27" s="1"/>
  <c r="Q72" i="27"/>
  <c r="T72" i="27" s="1"/>
  <c r="Q77" i="27"/>
  <c r="T77" i="27" s="1"/>
  <c r="Q80" i="27"/>
  <c r="T80" i="27" s="1"/>
  <c r="Q87" i="27"/>
  <c r="T87" i="27" s="1"/>
  <c r="Q88" i="27"/>
  <c r="T88" i="27" s="1"/>
  <c r="Q89" i="27"/>
  <c r="T89" i="27" s="1"/>
  <c r="Q91" i="27"/>
  <c r="T91" i="27" s="1"/>
  <c r="Q92" i="27"/>
  <c r="T92" i="27" s="1"/>
  <c r="Q93" i="27"/>
  <c r="T93" i="27" s="1"/>
  <c r="Q95" i="27"/>
  <c r="T95" i="27" s="1"/>
  <c r="Q96" i="27"/>
  <c r="T96" i="27" s="1"/>
  <c r="Q97" i="27"/>
  <c r="T97" i="27" s="1"/>
  <c r="Q99" i="27"/>
  <c r="T99" i="27" s="1"/>
  <c r="J4" i="50"/>
  <c r="J7" i="50"/>
  <c r="J8" i="50"/>
  <c r="J9" i="50"/>
  <c r="J10" i="50"/>
  <c r="J12" i="50"/>
  <c r="J13" i="50"/>
  <c r="J16" i="50"/>
  <c r="J18" i="50"/>
  <c r="J19" i="50"/>
  <c r="J5" i="50"/>
  <c r="J15" i="50"/>
  <c r="J17" i="50"/>
  <c r="J6" i="50"/>
  <c r="J3" i="50"/>
  <c r="J11" i="50"/>
  <c r="J14" i="50"/>
  <c r="J20" i="50"/>
  <c r="J2" i="50"/>
  <c r="J3" i="49"/>
  <c r="J4" i="49"/>
  <c r="J6" i="49"/>
  <c r="J9" i="49"/>
  <c r="J10" i="49"/>
  <c r="J11" i="49"/>
  <c r="J12" i="49"/>
  <c r="J13" i="49"/>
  <c r="J15" i="49"/>
  <c r="J17" i="49"/>
  <c r="J18" i="49"/>
  <c r="J19" i="49"/>
  <c r="J20" i="49"/>
  <c r="J22" i="49"/>
  <c r="J23" i="49"/>
  <c r="J24" i="49"/>
  <c r="J25" i="49"/>
  <c r="J26" i="49"/>
  <c r="J27" i="49"/>
  <c r="J28" i="49"/>
  <c r="J29" i="49"/>
  <c r="J30" i="49"/>
  <c r="J31" i="49"/>
  <c r="J16" i="49"/>
  <c r="J21" i="49"/>
  <c r="J8" i="49"/>
  <c r="J14" i="49"/>
  <c r="J7" i="49"/>
  <c r="J5" i="49"/>
  <c r="J2" i="49"/>
  <c r="K7" i="50"/>
  <c r="K5" i="50"/>
  <c r="K12" i="50"/>
  <c r="K4" i="50"/>
  <c r="K15" i="50"/>
  <c r="K8" i="50"/>
  <c r="K17" i="50"/>
  <c r="K6" i="50"/>
  <c r="K18" i="50"/>
  <c r="K2" i="50"/>
  <c r="K3" i="50"/>
  <c r="K10" i="50"/>
  <c r="K11" i="50"/>
  <c r="K14" i="50"/>
  <c r="K20" i="50"/>
  <c r="K16" i="50"/>
  <c r="K19" i="50"/>
  <c r="K9" i="50"/>
  <c r="K13" i="50"/>
  <c r="S99" i="27" l="1"/>
  <c r="U57" i="27"/>
  <c r="U87" i="27"/>
  <c r="U99" i="27"/>
  <c r="S87" i="27"/>
  <c r="T98" i="27"/>
  <c r="S98" i="27"/>
  <c r="T94" i="27"/>
  <c r="S94" i="27"/>
  <c r="T90" i="27"/>
  <c r="S90" i="27"/>
  <c r="T85" i="27"/>
  <c r="S85" i="27"/>
  <c r="S96" i="27"/>
  <c r="U88" i="27"/>
  <c r="U77" i="27"/>
  <c r="S92" i="27"/>
  <c r="S72" i="27"/>
  <c r="S41" i="13"/>
  <c r="U41" i="13"/>
  <c r="U38" i="13"/>
  <c r="U50" i="13"/>
  <c r="U58" i="13"/>
  <c r="S50" i="13"/>
  <c r="S57" i="13"/>
  <c r="T57" i="13"/>
  <c r="U57" i="13"/>
  <c r="R57" i="13"/>
  <c r="V57" i="13"/>
  <c r="U59" i="13"/>
  <c r="R59" i="13"/>
  <c r="V59" i="13"/>
  <c r="S59" i="13"/>
  <c r="T59" i="13"/>
  <c r="U49" i="13"/>
  <c r="T49" i="13"/>
  <c r="R49" i="13"/>
  <c r="V49" i="13"/>
  <c r="S49" i="13"/>
  <c r="S44" i="13"/>
  <c r="T44" i="13"/>
  <c r="R44" i="13"/>
  <c r="V44" i="13"/>
  <c r="U44" i="13"/>
  <c r="U39" i="13"/>
  <c r="R39" i="13"/>
  <c r="V39" i="13"/>
  <c r="S39" i="13"/>
  <c r="T39" i="13"/>
  <c r="S37" i="13"/>
  <c r="T37" i="13"/>
  <c r="R37" i="13"/>
  <c r="V37" i="13"/>
  <c r="U37" i="13"/>
  <c r="T58" i="13"/>
  <c r="V50" i="13"/>
  <c r="R50" i="13"/>
  <c r="T48" i="13"/>
  <c r="V41" i="13"/>
  <c r="R41" i="13"/>
  <c r="T38" i="13"/>
  <c r="S58" i="13"/>
  <c r="S48" i="13"/>
  <c r="S38" i="13"/>
  <c r="V58" i="13"/>
  <c r="V48" i="13"/>
  <c r="V38" i="13"/>
  <c r="U97" i="27"/>
  <c r="S88" i="27"/>
  <c r="U80" i="27"/>
  <c r="S77" i="27"/>
  <c r="U70" i="27"/>
  <c r="S57" i="27"/>
  <c r="U98" i="27"/>
  <c r="S97" i="27"/>
  <c r="S95" i="27"/>
  <c r="S93" i="27"/>
  <c r="S91" i="27"/>
  <c r="S89" i="27"/>
  <c r="U85" i="27"/>
  <c r="S80" i="27"/>
  <c r="S70" i="27"/>
  <c r="V99" i="27"/>
  <c r="R99" i="27"/>
  <c r="V98" i="27"/>
  <c r="R98" i="27"/>
  <c r="V97" i="27"/>
  <c r="R97" i="27"/>
  <c r="V96" i="27"/>
  <c r="R96" i="27"/>
  <c r="V95" i="27"/>
  <c r="R95" i="27"/>
  <c r="V94" i="27"/>
  <c r="R94" i="27"/>
  <c r="V93" i="27"/>
  <c r="R93" i="27"/>
  <c r="V92" i="27"/>
  <c r="R92" i="27"/>
  <c r="V91" i="27"/>
  <c r="R91" i="27"/>
  <c r="V90" i="27"/>
  <c r="R90" i="27"/>
  <c r="V89" i="27"/>
  <c r="R89" i="27"/>
  <c r="V88" i="27"/>
  <c r="R88" i="27"/>
  <c r="V87" i="27"/>
  <c r="R87" i="27"/>
  <c r="V85" i="27"/>
  <c r="R85" i="27"/>
  <c r="V80" i="27"/>
  <c r="R80" i="27"/>
  <c r="V77" i="27"/>
  <c r="R77" i="27"/>
  <c r="V72" i="27"/>
  <c r="R72" i="27"/>
  <c r="V70" i="27"/>
  <c r="R70" i="27"/>
  <c r="V57" i="27"/>
  <c r="R57" i="27"/>
  <c r="U96" i="27"/>
  <c r="U95" i="27"/>
  <c r="U92" i="27"/>
  <c r="U90" i="27"/>
  <c r="U89" i="27"/>
  <c r="U72" i="27"/>
  <c r="U94" i="27"/>
  <c r="U93" i="27"/>
  <c r="U91" i="27"/>
  <c r="N4" i="13"/>
  <c r="N16" i="13"/>
  <c r="N6" i="13"/>
  <c r="N26" i="13"/>
  <c r="N12" i="13"/>
  <c r="N5" i="13"/>
  <c r="N10" i="13"/>
  <c r="N15" i="13"/>
  <c r="N8" i="13"/>
  <c r="N7" i="13"/>
  <c r="N24" i="13"/>
  <c r="N55" i="13"/>
  <c r="N46" i="13"/>
  <c r="N13" i="13"/>
  <c r="N3" i="13"/>
  <c r="N9" i="13"/>
  <c r="N31" i="13"/>
  <c r="N14" i="13"/>
  <c r="N86" i="27"/>
  <c r="N14" i="27"/>
  <c r="N9" i="27"/>
  <c r="N37" i="27"/>
  <c r="N17" i="27"/>
  <c r="N73" i="27"/>
  <c r="N6" i="27"/>
  <c r="N71" i="27"/>
  <c r="N3" i="27"/>
  <c r="N12" i="27"/>
  <c r="N69" i="27"/>
  <c r="N15" i="27"/>
  <c r="N11" i="27"/>
  <c r="N5" i="27"/>
  <c r="N4" i="27"/>
  <c r="N10" i="27"/>
  <c r="N53" i="27"/>
  <c r="N65" i="27"/>
  <c r="I19" i="47"/>
  <c r="J19" i="47"/>
  <c r="J3" i="48"/>
  <c r="J4" i="48"/>
  <c r="J5" i="48"/>
  <c r="J6" i="48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" i="48"/>
  <c r="I3" i="48"/>
  <c r="I4" i="48"/>
  <c r="I5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" i="48"/>
  <c r="J3" i="47"/>
  <c r="J4" i="47"/>
  <c r="J5" i="47"/>
  <c r="J6" i="47"/>
  <c r="J7" i="47"/>
  <c r="J8" i="47"/>
  <c r="J9" i="47"/>
  <c r="J10" i="47"/>
  <c r="J11" i="47"/>
  <c r="J12" i="47"/>
  <c r="J13" i="47"/>
  <c r="J14" i="47"/>
  <c r="J15" i="47"/>
  <c r="J16" i="47"/>
  <c r="J17" i="47"/>
  <c r="J18" i="47"/>
  <c r="J2" i="47"/>
  <c r="I4" i="47"/>
  <c r="I5" i="47"/>
  <c r="I6" i="47"/>
  <c r="I7" i="47"/>
  <c r="I8" i="47"/>
  <c r="I11" i="47"/>
  <c r="I13" i="47"/>
  <c r="I14" i="47"/>
  <c r="I16" i="47"/>
  <c r="I17" i="47"/>
  <c r="I3" i="47"/>
  <c r="I9" i="47"/>
  <c r="I10" i="47"/>
  <c r="I12" i="47"/>
  <c r="I15" i="47"/>
  <c r="I18" i="47"/>
  <c r="I2" i="47"/>
  <c r="W70" i="27" l="1"/>
  <c r="W85" i="27"/>
  <c r="W88" i="27"/>
  <c r="W90" i="27"/>
  <c r="W96" i="27"/>
  <c r="W98" i="27"/>
  <c r="W50" i="13"/>
  <c r="W38" i="13"/>
  <c r="W57" i="13"/>
  <c r="W48" i="13"/>
  <c r="W59" i="13"/>
  <c r="W58" i="13"/>
  <c r="W41" i="13"/>
  <c r="W37" i="13"/>
  <c r="W44" i="13"/>
  <c r="W49" i="13"/>
  <c r="W39" i="13"/>
  <c r="W77" i="27"/>
  <c r="W92" i="27"/>
  <c r="W94" i="27"/>
  <c r="W57" i="27"/>
  <c r="W80" i="27"/>
  <c r="W87" i="27"/>
  <c r="W89" i="27"/>
  <c r="W91" i="27"/>
  <c r="W97" i="27"/>
  <c r="W99" i="27"/>
  <c r="W72" i="27"/>
  <c r="W93" i="27"/>
  <c r="W95" i="27"/>
  <c r="J3" i="45"/>
  <c r="J4" i="45"/>
  <c r="J5" i="45"/>
  <c r="J6" i="45"/>
  <c r="J7" i="45"/>
  <c r="J8" i="45"/>
  <c r="J9" i="45"/>
  <c r="J10" i="45"/>
  <c r="J11" i="45"/>
  <c r="J12" i="45"/>
  <c r="J13" i="45"/>
  <c r="J14" i="45"/>
  <c r="J15" i="45"/>
  <c r="J16" i="45"/>
  <c r="J17" i="45"/>
  <c r="J18" i="45"/>
  <c r="J19" i="45"/>
  <c r="J20" i="45"/>
  <c r="J21" i="45"/>
  <c r="J22" i="45"/>
  <c r="J23" i="45"/>
  <c r="J24" i="45"/>
  <c r="J25" i="45"/>
  <c r="J26" i="45"/>
  <c r="J27" i="45"/>
  <c r="J28" i="45"/>
  <c r="J2" i="45"/>
  <c r="J3" i="46"/>
  <c r="J4" i="46"/>
  <c r="J5" i="46"/>
  <c r="J6" i="46"/>
  <c r="J7" i="46"/>
  <c r="J8" i="46"/>
  <c r="J9" i="46"/>
  <c r="J10" i="46"/>
  <c r="J11" i="46"/>
  <c r="J12" i="46"/>
  <c r="J13" i="46"/>
  <c r="J14" i="46"/>
  <c r="J15" i="46"/>
  <c r="J16" i="46"/>
  <c r="J17" i="46"/>
  <c r="J2" i="46"/>
  <c r="Q32" i="27" l="1"/>
  <c r="T32" i="27" s="1"/>
  <c r="Q68" i="27"/>
  <c r="Q52" i="27"/>
  <c r="T52" i="27" s="1"/>
  <c r="Q30" i="27"/>
  <c r="T30" i="27" s="1"/>
  <c r="Q63" i="27"/>
  <c r="T63" i="27" s="1"/>
  <c r="Q74" i="27"/>
  <c r="Q62" i="27"/>
  <c r="Q38" i="27"/>
  <c r="T38" i="27" s="1"/>
  <c r="Q29" i="27"/>
  <c r="T29" i="27" s="1"/>
  <c r="Q27" i="27"/>
  <c r="T27" i="27" s="1"/>
  <c r="Q64" i="27"/>
  <c r="T64" i="27" s="1"/>
  <c r="Q82" i="27"/>
  <c r="T82" i="27" s="1"/>
  <c r="Q83" i="27"/>
  <c r="T83" i="27" s="1"/>
  <c r="Q60" i="27"/>
  <c r="T60" i="27" s="1"/>
  <c r="Q71" i="27"/>
  <c r="T71" i="27" s="1"/>
  <c r="Q86" i="27"/>
  <c r="T86" i="27" s="1"/>
  <c r="Q73" i="27"/>
  <c r="T73" i="27" s="1"/>
  <c r="Q69" i="27"/>
  <c r="T69" i="27" s="1"/>
  <c r="Q53" i="27"/>
  <c r="T53" i="27" s="1"/>
  <c r="Q65" i="27"/>
  <c r="T65" i="27" s="1"/>
  <c r="Q100" i="27"/>
  <c r="T100" i="27" s="1"/>
  <c r="J3" i="44"/>
  <c r="J4" i="44"/>
  <c r="J5" i="44"/>
  <c r="J6" i="44"/>
  <c r="J7" i="44"/>
  <c r="J8" i="44"/>
  <c r="J9" i="44"/>
  <c r="J10" i="44"/>
  <c r="J11" i="44"/>
  <c r="J12" i="44"/>
  <c r="J2" i="44"/>
  <c r="J3" i="43"/>
  <c r="J4" i="43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" i="43"/>
  <c r="J3" i="42"/>
  <c r="J4" i="42"/>
  <c r="J5" i="42"/>
  <c r="J6" i="42"/>
  <c r="J7" i="42"/>
  <c r="J8" i="42"/>
  <c r="J9" i="42"/>
  <c r="J10" i="42"/>
  <c r="J11" i="42"/>
  <c r="J12" i="42"/>
  <c r="J13" i="42"/>
  <c r="J14" i="42"/>
  <c r="J2" i="42"/>
  <c r="J3" i="41"/>
  <c r="J4" i="41"/>
  <c r="J5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2" i="41"/>
  <c r="S69" i="27" l="1"/>
  <c r="S65" i="27"/>
  <c r="S86" i="27"/>
  <c r="U71" i="27"/>
  <c r="U86" i="27"/>
  <c r="S71" i="27"/>
  <c r="S100" i="27"/>
  <c r="U53" i="27"/>
  <c r="S53" i="27"/>
  <c r="T74" i="27"/>
  <c r="U74" i="27"/>
  <c r="S74" i="27"/>
  <c r="S32" i="27"/>
  <c r="S29" i="27"/>
  <c r="T62" i="27"/>
  <c r="S62" i="27"/>
  <c r="T68" i="27"/>
  <c r="S68" i="27"/>
  <c r="U68" i="27"/>
  <c r="U73" i="27"/>
  <c r="U82" i="27"/>
  <c r="U69" i="27"/>
  <c r="S73" i="27"/>
  <c r="S60" i="27"/>
  <c r="S82" i="27"/>
  <c r="U32" i="27"/>
  <c r="U27" i="27"/>
  <c r="U52" i="27"/>
  <c r="S83" i="27"/>
  <c r="S63" i="27"/>
  <c r="S38" i="27"/>
  <c r="U64" i="27"/>
  <c r="S27" i="27"/>
  <c r="U30" i="27"/>
  <c r="S52" i="27"/>
  <c r="S64" i="27"/>
  <c r="S30" i="27"/>
  <c r="V60" i="27"/>
  <c r="R60" i="27"/>
  <c r="V83" i="27"/>
  <c r="R83" i="27"/>
  <c r="V82" i="27"/>
  <c r="R82" i="27"/>
  <c r="V74" i="27"/>
  <c r="R74" i="27"/>
  <c r="V63" i="27"/>
  <c r="R63" i="27"/>
  <c r="V62" i="27"/>
  <c r="R62" i="27"/>
  <c r="V38" i="27"/>
  <c r="R38" i="27"/>
  <c r="V68" i="27"/>
  <c r="R68" i="27"/>
  <c r="V32" i="27"/>
  <c r="R32" i="27"/>
  <c r="V64" i="27"/>
  <c r="R64" i="27"/>
  <c r="V27" i="27"/>
  <c r="R27" i="27"/>
  <c r="V29" i="27"/>
  <c r="R29" i="27"/>
  <c r="V30" i="27"/>
  <c r="R30" i="27"/>
  <c r="V52" i="27"/>
  <c r="R52" i="27"/>
  <c r="U60" i="27"/>
  <c r="U62" i="27"/>
  <c r="U38" i="27"/>
  <c r="U83" i="27"/>
  <c r="U63" i="27"/>
  <c r="U29" i="27"/>
  <c r="V100" i="27"/>
  <c r="R100" i="27"/>
  <c r="V65" i="27"/>
  <c r="R65" i="27"/>
  <c r="V53" i="27"/>
  <c r="R53" i="27"/>
  <c r="V69" i="27"/>
  <c r="R69" i="27"/>
  <c r="V73" i="27"/>
  <c r="R73" i="27"/>
  <c r="V86" i="27"/>
  <c r="R86" i="27"/>
  <c r="V71" i="27"/>
  <c r="R71" i="27"/>
  <c r="U100" i="27"/>
  <c r="U65" i="27"/>
  <c r="Q42" i="27"/>
  <c r="V42" i="27" s="1"/>
  <c r="Q24" i="27"/>
  <c r="S24" i="27" s="1"/>
  <c r="Q78" i="27"/>
  <c r="S78" i="27" s="1"/>
  <c r="Q84" i="27"/>
  <c r="S84" i="27" s="1"/>
  <c r="W71" i="27" l="1"/>
  <c r="W53" i="27"/>
  <c r="W86" i="27"/>
  <c r="W69" i="27"/>
  <c r="W63" i="27"/>
  <c r="W82" i="27"/>
  <c r="W27" i="27"/>
  <c r="W30" i="27"/>
  <c r="W32" i="27"/>
  <c r="W38" i="27"/>
  <c r="W73" i="27"/>
  <c r="W52" i="27"/>
  <c r="W64" i="27"/>
  <c r="W68" i="27"/>
  <c r="W74" i="27"/>
  <c r="W29" i="27"/>
  <c r="W62" i="27"/>
  <c r="W83" i="27"/>
  <c r="W60" i="27"/>
  <c r="W65" i="27"/>
  <c r="W100" i="27"/>
  <c r="S42" i="27"/>
  <c r="T84" i="27"/>
  <c r="T78" i="27"/>
  <c r="T24" i="27"/>
  <c r="T42" i="27"/>
  <c r="U78" i="27"/>
  <c r="U42" i="27"/>
  <c r="U24" i="27"/>
  <c r="R84" i="27"/>
  <c r="V84" i="27"/>
  <c r="R78" i="27"/>
  <c r="V78" i="27"/>
  <c r="R24" i="27"/>
  <c r="V24" i="27"/>
  <c r="R42" i="27"/>
  <c r="U84" i="27"/>
  <c r="Q20" i="27"/>
  <c r="S20" i="27" s="1"/>
  <c r="Q66" i="27"/>
  <c r="S66" i="27" s="1"/>
  <c r="Q43" i="27"/>
  <c r="S43" i="27" s="1"/>
  <c r="Q76" i="27"/>
  <c r="S76" i="27" s="1"/>
  <c r="Q75" i="27"/>
  <c r="S75" i="27" s="1"/>
  <c r="Q47" i="27"/>
  <c r="S47" i="27" s="1"/>
  <c r="W42" i="27" l="1"/>
  <c r="W78" i="27"/>
  <c r="W24" i="27"/>
  <c r="W84" i="27"/>
  <c r="T47" i="27"/>
  <c r="T76" i="27"/>
  <c r="T66" i="27"/>
  <c r="T75" i="27"/>
  <c r="T43" i="27"/>
  <c r="T20" i="27"/>
  <c r="U75" i="27"/>
  <c r="U43" i="27"/>
  <c r="U20" i="27"/>
  <c r="R47" i="27"/>
  <c r="V47" i="27"/>
  <c r="R75" i="27"/>
  <c r="V75" i="27"/>
  <c r="R76" i="27"/>
  <c r="V76" i="27"/>
  <c r="R43" i="27"/>
  <c r="V43" i="27"/>
  <c r="R66" i="27"/>
  <c r="V66" i="27"/>
  <c r="R20" i="27"/>
  <c r="V20" i="27"/>
  <c r="U47" i="27"/>
  <c r="U76" i="27"/>
  <c r="U66" i="27"/>
  <c r="Q22" i="27"/>
  <c r="S22" i="27" s="1"/>
  <c r="Q61" i="27"/>
  <c r="S61" i="27" s="1"/>
  <c r="Q54" i="27"/>
  <c r="S54" i="27" s="1"/>
  <c r="Q39" i="27"/>
  <c r="S39" i="27" s="1"/>
  <c r="Q55" i="27"/>
  <c r="S55" i="27" s="1"/>
  <c r="Q49" i="27"/>
  <c r="S49" i="27" s="1"/>
  <c r="Q7" i="27"/>
  <c r="S7" i="27" s="1"/>
  <c r="Q45" i="27"/>
  <c r="S45" i="27" s="1"/>
  <c r="Q9" i="27"/>
  <c r="S9" i="27" s="1"/>
  <c r="Q31" i="27"/>
  <c r="S31" i="27" s="1"/>
  <c r="Q36" i="27"/>
  <c r="S36" i="27" s="1"/>
  <c r="Q19" i="27"/>
  <c r="S19" i="27" s="1"/>
  <c r="Q33" i="27"/>
  <c r="S33" i="27" s="1"/>
  <c r="Q25" i="27"/>
  <c r="S25" i="27" s="1"/>
  <c r="Q35" i="27"/>
  <c r="S35" i="27" s="1"/>
  <c r="Q58" i="27"/>
  <c r="S58" i="27" s="1"/>
  <c r="Q16" i="27"/>
  <c r="S16" i="27" s="1"/>
  <c r="Q6" i="27"/>
  <c r="S6" i="27" s="1"/>
  <c r="Q11" i="27"/>
  <c r="S11" i="27" s="1"/>
  <c r="Q81" i="27"/>
  <c r="T81" i="27" s="1"/>
  <c r="Q46" i="27"/>
  <c r="U46" i="27" s="1"/>
  <c r="Q23" i="27"/>
  <c r="U23" i="27" s="1"/>
  <c r="Q79" i="27"/>
  <c r="U79" i="27" s="1"/>
  <c r="Q48" i="27"/>
  <c r="U48" i="27" s="1"/>
  <c r="Q50" i="27"/>
  <c r="U50" i="27" s="1"/>
  <c r="Q44" i="27"/>
  <c r="U44" i="27" s="1"/>
  <c r="Q37" i="27"/>
  <c r="U37" i="27" s="1"/>
  <c r="Q8" i="27"/>
  <c r="U8" i="27" s="1"/>
  <c r="Q17" i="27"/>
  <c r="U17" i="27" s="1"/>
  <c r="Q14" i="27"/>
  <c r="U14" i="27" s="1"/>
  <c r="Q34" i="27"/>
  <c r="Q67" i="27"/>
  <c r="U67" i="27" s="1"/>
  <c r="Q51" i="27"/>
  <c r="Q15" i="27"/>
  <c r="U15" i="27" s="1"/>
  <c r="Q41" i="27"/>
  <c r="S41" i="27" s="1"/>
  <c r="Q59" i="27"/>
  <c r="U59" i="27" s="1"/>
  <c r="Q26" i="27"/>
  <c r="T26" i="27" s="1"/>
  <c r="Q5" i="27"/>
  <c r="U5" i="27" s="1"/>
  <c r="Q13" i="27"/>
  <c r="Q12" i="27"/>
  <c r="U12" i="27" s="1"/>
  <c r="Q56" i="27"/>
  <c r="V56" i="27" s="1"/>
  <c r="Q10" i="27"/>
  <c r="U10" i="27" s="1"/>
  <c r="Q21" i="27"/>
  <c r="U21" i="27" s="1"/>
  <c r="Q28" i="27"/>
  <c r="U28" i="27" s="1"/>
  <c r="Q40" i="27"/>
  <c r="U40" i="27" s="1"/>
  <c r="Q4" i="27"/>
  <c r="U4" i="27" s="1"/>
  <c r="Q18" i="27"/>
  <c r="U18" i="27" s="1"/>
  <c r="Q3" i="27"/>
  <c r="U3" i="27" s="1"/>
  <c r="W76" i="27" l="1"/>
  <c r="W66" i="27"/>
  <c r="W20" i="27"/>
  <c r="W75" i="27"/>
  <c r="W47" i="27"/>
  <c r="W43" i="27"/>
  <c r="S14" i="27"/>
  <c r="T39" i="27"/>
  <c r="T61" i="27"/>
  <c r="S59" i="27"/>
  <c r="R56" i="27"/>
  <c r="S5" i="27"/>
  <c r="T55" i="27"/>
  <c r="T54" i="27"/>
  <c r="T22" i="27"/>
  <c r="T49" i="27"/>
  <c r="T7" i="27"/>
  <c r="T45" i="27"/>
  <c r="T9" i="27"/>
  <c r="T31" i="27"/>
  <c r="T36" i="27"/>
  <c r="T19" i="27"/>
  <c r="T33" i="27"/>
  <c r="T25" i="27"/>
  <c r="T35" i="27"/>
  <c r="T58" i="27"/>
  <c r="T16" i="27"/>
  <c r="T6" i="27"/>
  <c r="R40" i="27"/>
  <c r="R21" i="27"/>
  <c r="V40" i="27"/>
  <c r="S12" i="27"/>
  <c r="S67" i="27"/>
  <c r="V4" i="27"/>
  <c r="S15" i="27"/>
  <c r="R18" i="27"/>
  <c r="V10" i="27"/>
  <c r="R3" i="27"/>
  <c r="V18" i="27"/>
  <c r="R28" i="27"/>
  <c r="V21" i="27"/>
  <c r="T12" i="27"/>
  <c r="T5" i="27"/>
  <c r="T59" i="27"/>
  <c r="T15" i="27"/>
  <c r="T67" i="27"/>
  <c r="T14" i="27"/>
  <c r="T8" i="27"/>
  <c r="T44" i="27"/>
  <c r="T48" i="27"/>
  <c r="T23" i="27"/>
  <c r="V3" i="27"/>
  <c r="V28" i="27"/>
  <c r="R4" i="27"/>
  <c r="R10" i="27"/>
  <c r="T17" i="27"/>
  <c r="T37" i="27"/>
  <c r="T50" i="27"/>
  <c r="T79" i="27"/>
  <c r="T46" i="27"/>
  <c r="T11" i="27"/>
  <c r="V13" i="27"/>
  <c r="R13" i="27"/>
  <c r="V51" i="27"/>
  <c r="R51" i="27"/>
  <c r="V34" i="27"/>
  <c r="R34" i="27"/>
  <c r="S3" i="27"/>
  <c r="S18" i="27"/>
  <c r="S4" i="27"/>
  <c r="S40" i="27"/>
  <c r="S28" i="27"/>
  <c r="S21" i="27"/>
  <c r="S10" i="27"/>
  <c r="S56" i="27"/>
  <c r="S13" i="27"/>
  <c r="S26" i="27"/>
  <c r="S51" i="27"/>
  <c r="S34" i="27"/>
  <c r="V41" i="27"/>
  <c r="R41" i="27"/>
  <c r="T3" i="27"/>
  <c r="T18" i="27"/>
  <c r="T4" i="27"/>
  <c r="T40" i="27"/>
  <c r="T28" i="27"/>
  <c r="T21" i="27"/>
  <c r="T10" i="27"/>
  <c r="T56" i="27"/>
  <c r="V12" i="27"/>
  <c r="R12" i="27"/>
  <c r="T13" i="27"/>
  <c r="V5" i="27"/>
  <c r="R5" i="27"/>
  <c r="V59" i="27"/>
  <c r="R59" i="27"/>
  <c r="T41" i="27"/>
  <c r="V15" i="27"/>
  <c r="R15" i="27"/>
  <c r="T51" i="27"/>
  <c r="V67" i="27"/>
  <c r="R67" i="27"/>
  <c r="T34" i="27"/>
  <c r="V14" i="27"/>
  <c r="R14" i="27"/>
  <c r="V26" i="27"/>
  <c r="R26" i="27"/>
  <c r="U56" i="27"/>
  <c r="U13" i="27"/>
  <c r="U26" i="27"/>
  <c r="U41" i="27"/>
  <c r="U51" i="27"/>
  <c r="U34" i="27"/>
  <c r="S17" i="27"/>
  <c r="V17" i="27"/>
  <c r="R17" i="27"/>
  <c r="S8" i="27"/>
  <c r="V8" i="27"/>
  <c r="R8" i="27"/>
  <c r="S37" i="27"/>
  <c r="V37" i="27"/>
  <c r="R37" i="27"/>
  <c r="S44" i="27"/>
  <c r="V44" i="27"/>
  <c r="R44" i="27"/>
  <c r="S50" i="27"/>
  <c r="V50" i="27"/>
  <c r="R50" i="27"/>
  <c r="S48" i="27"/>
  <c r="V48" i="27"/>
  <c r="R48" i="27"/>
  <c r="S79" i="27"/>
  <c r="V79" i="27"/>
  <c r="R79" i="27"/>
  <c r="S23" i="27"/>
  <c r="V23" i="27"/>
  <c r="R23" i="27"/>
  <c r="S46" i="27"/>
  <c r="V46" i="27"/>
  <c r="R46" i="27"/>
  <c r="S81" i="27"/>
  <c r="V81" i="27"/>
  <c r="R81" i="27"/>
  <c r="U81" i="27"/>
  <c r="U11" i="27"/>
  <c r="U6" i="27"/>
  <c r="U16" i="27"/>
  <c r="U58" i="27"/>
  <c r="U35" i="27"/>
  <c r="U25" i="27"/>
  <c r="U33" i="27"/>
  <c r="U19" i="27"/>
  <c r="U36" i="27"/>
  <c r="U31" i="27"/>
  <c r="U9" i="27"/>
  <c r="U45" i="27"/>
  <c r="U7" i="27"/>
  <c r="U49" i="27"/>
  <c r="U55" i="27"/>
  <c r="U39" i="27"/>
  <c r="U54" i="27"/>
  <c r="U61" i="27"/>
  <c r="U22" i="27"/>
  <c r="R11" i="27"/>
  <c r="V11" i="27"/>
  <c r="R6" i="27"/>
  <c r="V6" i="27"/>
  <c r="R16" i="27"/>
  <c r="V16" i="27"/>
  <c r="R58" i="27"/>
  <c r="V58" i="27"/>
  <c r="R35" i="27"/>
  <c r="V35" i="27"/>
  <c r="R25" i="27"/>
  <c r="V25" i="27"/>
  <c r="R33" i="27"/>
  <c r="V33" i="27"/>
  <c r="R19" i="27"/>
  <c r="V19" i="27"/>
  <c r="R36" i="27"/>
  <c r="V36" i="27"/>
  <c r="R31" i="27"/>
  <c r="V31" i="27"/>
  <c r="R9" i="27"/>
  <c r="V9" i="27"/>
  <c r="R45" i="27"/>
  <c r="V45" i="27"/>
  <c r="R7" i="27"/>
  <c r="V7" i="27"/>
  <c r="R49" i="27"/>
  <c r="V49" i="27"/>
  <c r="R55" i="27"/>
  <c r="V55" i="27"/>
  <c r="R39" i="27"/>
  <c r="V39" i="27"/>
  <c r="R54" i="27"/>
  <c r="V54" i="27"/>
  <c r="R61" i="27"/>
  <c r="V61" i="27"/>
  <c r="R22" i="27"/>
  <c r="V22" i="27"/>
  <c r="Q7" i="13"/>
  <c r="T7" i="13" s="1"/>
  <c r="Q35" i="13"/>
  <c r="T35" i="13" s="1"/>
  <c r="Q56" i="13"/>
  <c r="T56" i="13" s="1"/>
  <c r="Q63" i="13"/>
  <c r="T63" i="13" s="1"/>
  <c r="W28" i="27" l="1"/>
  <c r="W10" i="27"/>
  <c r="W4" i="27"/>
  <c r="W23" i="27"/>
  <c r="W44" i="27"/>
  <c r="W14" i="27"/>
  <c r="W21" i="27"/>
  <c r="W18" i="27"/>
  <c r="W51" i="27"/>
  <c r="W3" i="27"/>
  <c r="W15" i="27"/>
  <c r="W56" i="27"/>
  <c r="W40" i="27"/>
  <c r="W41" i="27"/>
  <c r="W61" i="27"/>
  <c r="W39" i="27"/>
  <c r="W49" i="27"/>
  <c r="W45" i="27"/>
  <c r="W31" i="27"/>
  <c r="W19" i="27"/>
  <c r="W25" i="27"/>
  <c r="W58" i="27"/>
  <c r="W6" i="27"/>
  <c r="W46" i="27"/>
  <c r="W50" i="27"/>
  <c r="W17" i="27"/>
  <c r="W59" i="27"/>
  <c r="W48" i="27"/>
  <c r="W26" i="27"/>
  <c r="W34" i="27"/>
  <c r="W13" i="27"/>
  <c r="W81" i="27"/>
  <c r="W8" i="27"/>
  <c r="W22" i="27"/>
  <c r="W54" i="27"/>
  <c r="W55" i="27"/>
  <c r="W7" i="27"/>
  <c r="W9" i="27"/>
  <c r="W36" i="27"/>
  <c r="W33" i="27"/>
  <c r="W35" i="27"/>
  <c r="W16" i="27"/>
  <c r="W11" i="27"/>
  <c r="W79" i="27"/>
  <c r="W37" i="27"/>
  <c r="W67" i="27"/>
  <c r="W5" i="27"/>
  <c r="U63" i="13"/>
  <c r="S63" i="13"/>
  <c r="S35" i="13"/>
  <c r="U56" i="13"/>
  <c r="S56" i="13"/>
  <c r="S7" i="13"/>
  <c r="V63" i="13"/>
  <c r="R63" i="13"/>
  <c r="V56" i="13"/>
  <c r="R56" i="13"/>
  <c r="V35" i="13"/>
  <c r="R35" i="13"/>
  <c r="V7" i="13"/>
  <c r="R7" i="13"/>
  <c r="U35" i="13"/>
  <c r="U7" i="13"/>
  <c r="Q31" i="13"/>
  <c r="T31" i="13" s="1"/>
  <c r="Q36" i="13"/>
  <c r="T36" i="13" s="1"/>
  <c r="Q32" i="13"/>
  <c r="T32" i="13" s="1"/>
  <c r="Q34" i="13"/>
  <c r="T34" i="13" s="1"/>
  <c r="Q42" i="13"/>
  <c r="T42" i="13" s="1"/>
  <c r="A77" i="27" l="1"/>
  <c r="A85" i="27"/>
  <c r="A97" i="27"/>
  <c r="A72" i="27"/>
  <c r="A90" i="27"/>
  <c r="A80" i="27"/>
  <c r="A96" i="27"/>
  <c r="A88" i="27"/>
  <c r="A89" i="27"/>
  <c r="A57" i="27"/>
  <c r="A99" i="27"/>
  <c r="A94" i="27"/>
  <c r="A70" i="27"/>
  <c r="A95" i="27"/>
  <c r="A87" i="27"/>
  <c r="A92" i="27"/>
  <c r="A91" i="27"/>
  <c r="A93" i="27"/>
  <c r="A98" i="27"/>
  <c r="A73" i="27"/>
  <c r="A60" i="27"/>
  <c r="A82" i="27"/>
  <c r="A30" i="27"/>
  <c r="A29" i="27"/>
  <c r="A86" i="27"/>
  <c r="A53" i="27"/>
  <c r="A65" i="27"/>
  <c r="A27" i="27"/>
  <c r="A32" i="27"/>
  <c r="A83" i="27"/>
  <c r="A62" i="27"/>
  <c r="A68" i="27"/>
  <c r="A100" i="27"/>
  <c r="A38" i="27"/>
  <c r="A64" i="27"/>
  <c r="A52" i="27"/>
  <c r="A63" i="27"/>
  <c r="A71" i="27"/>
  <c r="A74" i="27"/>
  <c r="A69" i="27"/>
  <c r="A84" i="27"/>
  <c r="A42" i="27"/>
  <c r="A24" i="27"/>
  <c r="A78" i="27"/>
  <c r="A47" i="27"/>
  <c r="A66" i="27"/>
  <c r="A43" i="27"/>
  <c r="A20" i="27"/>
  <c r="A76" i="27"/>
  <c r="A75" i="27"/>
  <c r="W35" i="13"/>
  <c r="A37" i="27"/>
  <c r="A35" i="27"/>
  <c r="A4" i="27"/>
  <c r="A34" i="27"/>
  <c r="A46" i="27"/>
  <c r="A10" i="27"/>
  <c r="A21" i="27"/>
  <c r="A79" i="27"/>
  <c r="A33" i="27"/>
  <c r="A55" i="27"/>
  <c r="A8" i="27"/>
  <c r="A12" i="27"/>
  <c r="A59" i="27"/>
  <c r="A6" i="27"/>
  <c r="A31" i="27"/>
  <c r="A61" i="27"/>
  <c r="A51" i="27"/>
  <c r="A23" i="27"/>
  <c r="A56" i="27"/>
  <c r="A7" i="27"/>
  <c r="A48" i="27"/>
  <c r="A39" i="27"/>
  <c r="A44" i="27"/>
  <c r="A5" i="27"/>
  <c r="A11" i="27"/>
  <c r="A36" i="27"/>
  <c r="A54" i="27"/>
  <c r="A81" i="27"/>
  <c r="A15" i="27"/>
  <c r="A17" i="27"/>
  <c r="A58" i="27"/>
  <c r="A45" i="27"/>
  <c r="A41" i="27"/>
  <c r="A3" i="27"/>
  <c r="A19" i="27"/>
  <c r="A67" i="27"/>
  <c r="A16" i="27"/>
  <c r="A9" i="27"/>
  <c r="A22" i="27"/>
  <c r="A13" i="27"/>
  <c r="A26" i="27"/>
  <c r="A50" i="27"/>
  <c r="A25" i="27"/>
  <c r="A49" i="27"/>
  <c r="A28" i="27"/>
  <c r="A14" i="27"/>
  <c r="A18" i="27"/>
  <c r="A40" i="27"/>
  <c r="W63" i="13"/>
  <c r="W7" i="13"/>
  <c r="W56" i="13"/>
  <c r="S42" i="13"/>
  <c r="S34" i="13"/>
  <c r="S32" i="13"/>
  <c r="S36" i="13"/>
  <c r="S31" i="13"/>
  <c r="V42" i="13"/>
  <c r="R42" i="13"/>
  <c r="V34" i="13"/>
  <c r="R34" i="13"/>
  <c r="V32" i="13"/>
  <c r="R32" i="13"/>
  <c r="V36" i="13"/>
  <c r="R36" i="13"/>
  <c r="V31" i="13"/>
  <c r="R31" i="13"/>
  <c r="U34" i="13"/>
  <c r="U36" i="13"/>
  <c r="U42" i="13"/>
  <c r="U32" i="13"/>
  <c r="U31" i="13"/>
  <c r="Q6" i="13"/>
  <c r="R6" i="13" s="1"/>
  <c r="W31" i="13" l="1"/>
  <c r="W32" i="13"/>
  <c r="W42" i="13"/>
  <c r="W36" i="13"/>
  <c r="W34" i="13"/>
  <c r="U6" i="13"/>
  <c r="T6" i="13"/>
  <c r="S6" i="13"/>
  <c r="V6" i="13"/>
  <c r="W6" i="13" l="1"/>
  <c r="Q20" i="13"/>
  <c r="S20" i="13" s="1"/>
  <c r="Q55" i="13"/>
  <c r="S55" i="13" s="1"/>
  <c r="Q13" i="13"/>
  <c r="S13" i="13" s="1"/>
  <c r="Q25" i="13"/>
  <c r="S25" i="13" s="1"/>
  <c r="Q16" i="13"/>
  <c r="S16" i="13" s="1"/>
  <c r="Q27" i="13"/>
  <c r="S27" i="13" s="1"/>
  <c r="Q19" i="13"/>
  <c r="S19" i="13" s="1"/>
  <c r="Q45" i="13"/>
  <c r="S45" i="13" s="1"/>
  <c r="Q29" i="13"/>
  <c r="S29" i="13" s="1"/>
  <c r="Q54" i="13"/>
  <c r="S54" i="13" s="1"/>
  <c r="Q40" i="13"/>
  <c r="S40" i="13" s="1"/>
  <c r="Q47" i="13"/>
  <c r="S47" i="13" s="1"/>
  <c r="Q28" i="13"/>
  <c r="S28" i="13" s="1"/>
  <c r="Q26" i="13"/>
  <c r="S26" i="13" s="1"/>
  <c r="Q30" i="13"/>
  <c r="S30" i="13" s="1"/>
  <c r="Q14" i="13"/>
  <c r="S14" i="13" s="1"/>
  <c r="Q5" i="13"/>
  <c r="S5" i="13" s="1"/>
  <c r="Q8" i="13"/>
  <c r="S8" i="13" s="1"/>
  <c r="Q46" i="13"/>
  <c r="S46" i="13" s="1"/>
  <c r="Q12" i="13"/>
  <c r="S12" i="13" s="1"/>
  <c r="Q62" i="13"/>
  <c r="S62" i="13" s="1"/>
  <c r="Q9" i="13"/>
  <c r="V9" i="13" s="1"/>
  <c r="Q60" i="13"/>
  <c r="V60" i="13" s="1"/>
  <c r="Q15" i="13"/>
  <c r="V15" i="13" s="1"/>
  <c r="Q61" i="13"/>
  <c r="V61" i="13" s="1"/>
  <c r="Q17" i="13"/>
  <c r="V17" i="13" s="1"/>
  <c r="Q4" i="13"/>
  <c r="V4" i="13" s="1"/>
  <c r="Q10" i="13"/>
  <c r="V10" i="13" s="1"/>
  <c r="Q51" i="13"/>
  <c r="V51" i="13" s="1"/>
  <c r="Q52" i="13"/>
  <c r="V52" i="13" s="1"/>
  <c r="Q23" i="13"/>
  <c r="V23" i="13" s="1"/>
  <c r="Q18" i="13"/>
  <c r="V18" i="13" s="1"/>
  <c r="Q33" i="13"/>
  <c r="V33" i="13" s="1"/>
  <c r="Q3" i="13"/>
  <c r="V3" i="13" s="1"/>
  <c r="Q43" i="13"/>
  <c r="V43" i="13" s="1"/>
  <c r="Q22" i="13"/>
  <c r="V22" i="13" s="1"/>
  <c r="Q24" i="13"/>
  <c r="V24" i="13" s="1"/>
  <c r="Q11" i="13"/>
  <c r="V11" i="13" s="1"/>
  <c r="Q21" i="13"/>
  <c r="V21" i="13" s="1"/>
  <c r="Q53" i="13"/>
  <c r="V53" i="13" s="1"/>
  <c r="U27" i="13" l="1"/>
  <c r="T27" i="13"/>
  <c r="U55" i="13"/>
  <c r="U8" i="13"/>
  <c r="U45" i="13"/>
  <c r="R8" i="13"/>
  <c r="U5" i="13"/>
  <c r="U54" i="13"/>
  <c r="R55" i="13"/>
  <c r="T8" i="13"/>
  <c r="T55" i="13"/>
  <c r="T61" i="13"/>
  <c r="T10" i="13"/>
  <c r="S61" i="13"/>
  <c r="T24" i="13"/>
  <c r="T18" i="13"/>
  <c r="S51" i="13"/>
  <c r="U12" i="13"/>
  <c r="R26" i="13"/>
  <c r="U28" i="13"/>
  <c r="U25" i="13"/>
  <c r="T22" i="13"/>
  <c r="S33" i="13"/>
  <c r="T51" i="13"/>
  <c r="U14" i="13"/>
  <c r="T26" i="13"/>
  <c r="R54" i="13"/>
  <c r="U29" i="13"/>
  <c r="T53" i="13"/>
  <c r="S24" i="13"/>
  <c r="T33" i="13"/>
  <c r="T15" i="13"/>
  <c r="U62" i="13"/>
  <c r="U26" i="13"/>
  <c r="U47" i="13"/>
  <c r="T54" i="13"/>
  <c r="R27" i="13"/>
  <c r="U16" i="13"/>
  <c r="U20" i="13"/>
  <c r="S11" i="13"/>
  <c r="S3" i="13"/>
  <c r="S52" i="13"/>
  <c r="S17" i="13"/>
  <c r="S9" i="13"/>
  <c r="S21" i="13"/>
  <c r="T11" i="13"/>
  <c r="S43" i="13"/>
  <c r="T3" i="13"/>
  <c r="S23" i="13"/>
  <c r="T52" i="13"/>
  <c r="S4" i="13"/>
  <c r="T17" i="13"/>
  <c r="S60" i="13"/>
  <c r="T9" i="13"/>
  <c r="R12" i="13"/>
  <c r="U46" i="13"/>
  <c r="R14" i="13"/>
  <c r="U30" i="13"/>
  <c r="R47" i="13"/>
  <c r="U40" i="13"/>
  <c r="R45" i="13"/>
  <c r="U19" i="13"/>
  <c r="R25" i="13"/>
  <c r="U13" i="13"/>
  <c r="R20" i="13"/>
  <c r="S53" i="13"/>
  <c r="T21" i="13"/>
  <c r="S22" i="13"/>
  <c r="T43" i="13"/>
  <c r="S18" i="13"/>
  <c r="T23" i="13"/>
  <c r="S10" i="13"/>
  <c r="T4" i="13"/>
  <c r="S15" i="13"/>
  <c r="T60" i="13"/>
  <c r="T12" i="13"/>
  <c r="T14" i="13"/>
  <c r="T47" i="13"/>
  <c r="T45" i="13"/>
  <c r="T25" i="13"/>
  <c r="T20" i="13"/>
  <c r="V62" i="13"/>
  <c r="V46" i="13"/>
  <c r="V5" i="13"/>
  <c r="V30" i="13"/>
  <c r="V28" i="13"/>
  <c r="V40" i="13"/>
  <c r="V29" i="13"/>
  <c r="V19" i="13"/>
  <c r="V16" i="13"/>
  <c r="V13" i="13"/>
  <c r="U53" i="13"/>
  <c r="U21" i="13"/>
  <c r="U11" i="13"/>
  <c r="U24" i="13"/>
  <c r="U22" i="13"/>
  <c r="U43" i="13"/>
  <c r="U3" i="13"/>
  <c r="U33" i="13"/>
  <c r="U18" i="13"/>
  <c r="U23" i="13"/>
  <c r="U52" i="13"/>
  <c r="U51" i="13"/>
  <c r="U10" i="13"/>
  <c r="U4" i="13"/>
  <c r="U17" i="13"/>
  <c r="U61" i="13"/>
  <c r="U15" i="13"/>
  <c r="U60" i="13"/>
  <c r="U9" i="13"/>
  <c r="R62" i="13"/>
  <c r="R46" i="13"/>
  <c r="R5" i="13"/>
  <c r="R30" i="13"/>
  <c r="R28" i="13"/>
  <c r="R40" i="13"/>
  <c r="R29" i="13"/>
  <c r="R19" i="13"/>
  <c r="R16" i="13"/>
  <c r="R13" i="13"/>
  <c r="R53" i="13"/>
  <c r="R21" i="13"/>
  <c r="R11" i="13"/>
  <c r="R24" i="13"/>
  <c r="R22" i="13"/>
  <c r="R43" i="13"/>
  <c r="R3" i="13"/>
  <c r="R33" i="13"/>
  <c r="R18" i="13"/>
  <c r="R23" i="13"/>
  <c r="R52" i="13"/>
  <c r="R51" i="13"/>
  <c r="R10" i="13"/>
  <c r="R4" i="13"/>
  <c r="R17" i="13"/>
  <c r="R61" i="13"/>
  <c r="R15" i="13"/>
  <c r="R60" i="13"/>
  <c r="R9" i="13"/>
  <c r="T62" i="13"/>
  <c r="V12" i="13"/>
  <c r="T46" i="13"/>
  <c r="V8" i="13"/>
  <c r="T5" i="13"/>
  <c r="V14" i="13"/>
  <c r="T30" i="13"/>
  <c r="V26" i="13"/>
  <c r="T28" i="13"/>
  <c r="V47" i="13"/>
  <c r="T40" i="13"/>
  <c r="V54" i="13"/>
  <c r="T29" i="13"/>
  <c r="V45" i="13"/>
  <c r="T19" i="13"/>
  <c r="V27" i="13"/>
  <c r="T16" i="13"/>
  <c r="V25" i="13"/>
  <c r="T13" i="13"/>
  <c r="V55" i="13"/>
  <c r="V20" i="13"/>
  <c r="W8" i="13" l="1"/>
  <c r="W55" i="13"/>
  <c r="W27" i="13"/>
  <c r="W20" i="13"/>
  <c r="W45" i="13"/>
  <c r="W47" i="13"/>
  <c r="W14" i="13"/>
  <c r="W10" i="13"/>
  <c r="W22" i="13"/>
  <c r="W53" i="13"/>
  <c r="W18" i="13"/>
  <c r="W15" i="13"/>
  <c r="W12" i="13"/>
  <c r="W61" i="13"/>
  <c r="W51" i="13"/>
  <c r="W33" i="13"/>
  <c r="W24" i="13"/>
  <c r="W54" i="13"/>
  <c r="W26" i="13"/>
  <c r="W3" i="13"/>
  <c r="W25" i="13"/>
  <c r="W9" i="13"/>
  <c r="W17" i="13"/>
  <c r="W52" i="13"/>
  <c r="W11" i="13"/>
  <c r="W60" i="13"/>
  <c r="W4" i="13"/>
  <c r="W23" i="13"/>
  <c r="W43" i="13"/>
  <c r="W21" i="13"/>
  <c r="W29" i="13"/>
  <c r="W5" i="13"/>
  <c r="W13" i="13"/>
  <c r="W40" i="13"/>
  <c r="W46" i="13"/>
  <c r="W16" i="13"/>
  <c r="W28" i="13"/>
  <c r="W62" i="13"/>
  <c r="W19" i="13"/>
  <c r="W30" i="13"/>
  <c r="A57" i="13" l="1"/>
  <c r="A59" i="13"/>
  <c r="A38" i="13"/>
  <c r="A44" i="13"/>
  <c r="A49" i="13"/>
  <c r="A37" i="13"/>
  <c r="A41" i="13"/>
  <c r="A50" i="13"/>
  <c r="A58" i="13"/>
  <c r="A39" i="13"/>
  <c r="A48" i="13"/>
  <c r="A56" i="13"/>
  <c r="A7" i="13"/>
  <c r="A63" i="13"/>
  <c r="A35" i="13"/>
  <c r="A36" i="13"/>
  <c r="A31" i="13"/>
  <c r="A42" i="13"/>
  <c r="A32" i="13"/>
  <c r="A34" i="13"/>
  <c r="A6" i="13"/>
  <c r="A10" i="13"/>
  <c r="A14" i="13"/>
  <c r="A17" i="13"/>
  <c r="A11" i="13"/>
  <c r="A3" i="13"/>
  <c r="A15" i="13"/>
  <c r="A5" i="13"/>
  <c r="A23" i="13"/>
  <c r="A26" i="13"/>
  <c r="A51" i="13"/>
  <c r="A4" i="13"/>
  <c r="A21" i="13"/>
  <c r="A9" i="13"/>
  <c r="A22" i="13"/>
  <c r="A19" i="13"/>
  <c r="A28" i="13"/>
  <c r="A61" i="13"/>
  <c r="A40" i="13"/>
  <c r="A53" i="13"/>
  <c r="A43" i="13"/>
  <c r="A8" i="13"/>
  <c r="A54" i="13"/>
  <c r="A16" i="13"/>
  <c r="A24" i="13"/>
  <c r="A55" i="13"/>
  <c r="A13" i="13"/>
  <c r="A27" i="13"/>
  <c r="A47" i="13"/>
  <c r="A52" i="13"/>
  <c r="A33" i="13"/>
  <c r="A18" i="13"/>
  <c r="A25" i="13"/>
  <c r="A45" i="13"/>
  <c r="A30" i="13"/>
  <c r="A62" i="13"/>
  <c r="A46" i="13"/>
  <c r="A29" i="13"/>
  <c r="A60" i="13"/>
  <c r="A12" i="13"/>
  <c r="A20" i="13"/>
</calcChain>
</file>

<file path=xl/sharedStrings.xml><?xml version="1.0" encoding="utf-8"?>
<sst xmlns="http://schemas.openxmlformats.org/spreadsheetml/2006/main" count="2314" uniqueCount="398">
  <si>
    <t>Pořadí</t>
  </si>
  <si>
    <t>Jméno</t>
  </si>
  <si>
    <t>Klub</t>
  </si>
  <si>
    <t>Reg. č.</t>
  </si>
  <si>
    <t>Skóre</t>
  </si>
  <si>
    <t>GCBIT</t>
  </si>
  <si>
    <t>JAKLIN David</t>
  </si>
  <si>
    <t>ČEPELÁK Josef</t>
  </si>
  <si>
    <t>PLEVOVÁ Michaela</t>
  </si>
  <si>
    <t>BRUS Jiří</t>
  </si>
  <si>
    <t>RELICH Jan</t>
  </si>
  <si>
    <t>GCSOK</t>
  </si>
  <si>
    <t>ŘEHÁK ML. Vladislav</t>
  </si>
  <si>
    <t>JAKLINOVÁ Ida</t>
  </si>
  <si>
    <t>TOMAN Jan</t>
  </si>
  <si>
    <t>MACH Vladimír</t>
  </si>
  <si>
    <t>POLCAR Ivan</t>
  </si>
  <si>
    <t>HORYNA Roman</t>
  </si>
  <si>
    <t>KNOTEK Dušan</t>
  </si>
  <si>
    <t>DIENELT Petr</t>
  </si>
  <si>
    <t>KABÍČEK Ladislav</t>
  </si>
  <si>
    <t>IGCMO</t>
  </si>
  <si>
    <t>ONDRUCH Jan</t>
  </si>
  <si>
    <t>KGCMA</t>
  </si>
  <si>
    <t>HERES Marian</t>
  </si>
  <si>
    <t>REHÁK Milan</t>
  </si>
  <si>
    <t>GCEBN</t>
  </si>
  <si>
    <t>REŠL Ivan</t>
  </si>
  <si>
    <t>TOP 5</t>
  </si>
  <si>
    <t>CELKEM</t>
  </si>
  <si>
    <t>celkem</t>
  </si>
  <si>
    <t>turnajů</t>
  </si>
  <si>
    <t>RICHTER Stanislav</t>
  </si>
  <si>
    <t>MÜLLER Roman</t>
  </si>
  <si>
    <t>KUBOVSKÝ Zdeněk</t>
  </si>
  <si>
    <t>HUMR Jindřich</t>
  </si>
  <si>
    <t>počet</t>
  </si>
  <si>
    <t>DVOŘÁK Matěj</t>
  </si>
  <si>
    <t>HOLEČEK Marcel</t>
  </si>
  <si>
    <t>BUDÁK Slavomír</t>
  </si>
  <si>
    <t>TYKAL Martin</t>
  </si>
  <si>
    <t>HAMOUZ Emil</t>
  </si>
  <si>
    <t>STÁDNÍK Jindřich</t>
  </si>
  <si>
    <t>HOLEČEK František</t>
  </si>
  <si>
    <t>GCCKD</t>
  </si>
  <si>
    <t>PETLAN Zdeněk</t>
  </si>
  <si>
    <t>KAŠE Petr</t>
  </si>
  <si>
    <t>KAŠE Pavel</t>
  </si>
  <si>
    <t>NEUMANN Petr</t>
  </si>
  <si>
    <t>POPELKA Josef</t>
  </si>
  <si>
    <t>STEHLÍK Lukáš</t>
  </si>
  <si>
    <t>kategorie</t>
  </si>
  <si>
    <t>DVOŘÁK Josef</t>
  </si>
  <si>
    <t>B</t>
  </si>
  <si>
    <t>A</t>
  </si>
  <si>
    <t>ŠULC Václav</t>
  </si>
  <si>
    <t>SVOBODA Petr</t>
  </si>
  <si>
    <t>KOLÁR David</t>
  </si>
  <si>
    <t>KANG Dong joo</t>
  </si>
  <si>
    <t>BESGK</t>
  </si>
  <si>
    <t>NOVÝ Milan</t>
  </si>
  <si>
    <t>SVOBODA František</t>
  </si>
  <si>
    <t>ŽDÍMAL Jiří</t>
  </si>
  <si>
    <t>GCYPS</t>
  </si>
  <si>
    <t>TYKAL Jakub</t>
  </si>
  <si>
    <t>SVOBODOVÁ Jana</t>
  </si>
  <si>
    <t>LEE Hang Gyu</t>
  </si>
  <si>
    <t>BASÁK Michal</t>
  </si>
  <si>
    <t>HRDLIČKA Jakub</t>
  </si>
  <si>
    <t>GCHOD</t>
  </si>
  <si>
    <t>datum</t>
  </si>
  <si>
    <t>HCP vstup</t>
  </si>
  <si>
    <t>BITOZEVES OPEN PODZIM 2018
HCP +9 - 15,0</t>
  </si>
  <si>
    <t>BITOZEVES OPEN PODZIM 2018
HCP  15,1 - 54</t>
  </si>
  <si>
    <t>KOTÍŠEK René</t>
  </si>
  <si>
    <t>DRDA Antonín</t>
  </si>
  <si>
    <t>POVEJŠIL Michal</t>
  </si>
  <si>
    <t>LEMÁK Petr</t>
  </si>
  <si>
    <t>KOTÍŠEK Roman</t>
  </si>
  <si>
    <t>ZIMMERMANN Radek</t>
  </si>
  <si>
    <t>SEGEČ Marek</t>
  </si>
  <si>
    <t>HLOUŠEK Miloslav</t>
  </si>
  <si>
    <t>GCSEM</t>
  </si>
  <si>
    <t>MACHÁČEK Petr</t>
  </si>
  <si>
    <t>FILÍPEK Jiří sen.</t>
  </si>
  <si>
    <t>ZATLOUKAL Miroslav</t>
  </si>
  <si>
    <t>KABRLE Oldřich</t>
  </si>
  <si>
    <t>SLUKOVÁ Helena</t>
  </si>
  <si>
    <t>KOŽNAR Milan</t>
  </si>
  <si>
    <t>KARAS Josef</t>
  </si>
  <si>
    <t>BUREŠ František</t>
  </si>
  <si>
    <t>STEHLÍK Stanislav</t>
  </si>
  <si>
    <t>PAŠEK Pavel</t>
  </si>
  <si>
    <t>ZELENÁ Pavla</t>
  </si>
  <si>
    <t>VÁGNER David</t>
  </si>
  <si>
    <t>HCP</t>
  </si>
  <si>
    <t>Kolo 1</t>
  </si>
  <si>
    <t>HCP po</t>
  </si>
  <si>
    <t>MAZÁNEK Jan</t>
  </si>
  <si>
    <t>41 / 71</t>
  </si>
  <si>
    <t>ŘEHÁK Vladislav</t>
  </si>
  <si>
    <t>39 / 81</t>
  </si>
  <si>
    <t>39 / 82</t>
  </si>
  <si>
    <t>38 / 80</t>
  </si>
  <si>
    <t>36 / 86</t>
  </si>
  <si>
    <t>36 / 83</t>
  </si>
  <si>
    <t>36 / ---</t>
  </si>
  <si>
    <t>35 / 83</t>
  </si>
  <si>
    <t>33 / 86</t>
  </si>
  <si>
    <t>33 / ---</t>
  </si>
  <si>
    <t>33 / 88</t>
  </si>
  <si>
    <t>32 / 90</t>
  </si>
  <si>
    <t>32 / ---</t>
  </si>
  <si>
    <t>SHEJBAL Radek</t>
  </si>
  <si>
    <t>30 / ---</t>
  </si>
  <si>
    <t>29 / 95</t>
  </si>
  <si>
    <t>28 / 95</t>
  </si>
  <si>
    <t>28 / 96</t>
  </si>
  <si>
    <t>26 / 96</t>
  </si>
  <si>
    <t>26 / ---</t>
  </si>
  <si>
    <t>VÁLEK Lukáš</t>
  </si>
  <si>
    <t>21 / ---</t>
  </si>
  <si>
    <t>46 / 96</t>
  </si>
  <si>
    <t>ROHLA Roman</t>
  </si>
  <si>
    <t>40 / ---</t>
  </si>
  <si>
    <t>39 / 89</t>
  </si>
  <si>
    <t>KUBICA Slavomír</t>
  </si>
  <si>
    <t>GCTUL</t>
  </si>
  <si>
    <t>39 / ---</t>
  </si>
  <si>
    <t>MATAS Jaroslav</t>
  </si>
  <si>
    <t>39 / 88</t>
  </si>
  <si>
    <t>39 / 98</t>
  </si>
  <si>
    <t>38 / 92</t>
  </si>
  <si>
    <t>KLIMEŠOVÁ Valentýna</t>
  </si>
  <si>
    <t>36 / 95</t>
  </si>
  <si>
    <t>36 / 91</t>
  </si>
  <si>
    <t>35 / ---</t>
  </si>
  <si>
    <t>POPELKA Miroslav</t>
  </si>
  <si>
    <t>DROŽ Petr</t>
  </si>
  <si>
    <t>33 / 96</t>
  </si>
  <si>
    <t>32 / 93</t>
  </si>
  <si>
    <t>31 / 100</t>
  </si>
  <si>
    <t>30 / 103</t>
  </si>
  <si>
    <t>VACEK Petr</t>
  </si>
  <si>
    <t>29 / ---</t>
  </si>
  <si>
    <t>GABRIŠ Dominik</t>
  </si>
  <si>
    <t>29 / 112</t>
  </si>
  <si>
    <t>29 / 96</t>
  </si>
  <si>
    <t>28 / 103</t>
  </si>
  <si>
    <t>STORCH Pavel</t>
  </si>
  <si>
    <t>BARGC</t>
  </si>
  <si>
    <t>25 / 119</t>
  </si>
  <si>
    <t>15 / 141</t>
  </si>
  <si>
    <t>smíšená 15,1-54</t>
  </si>
  <si>
    <t>39 / 90</t>
  </si>
  <si>
    <t>37 / 100</t>
  </si>
  <si>
    <t>36 / 89</t>
  </si>
  <si>
    <t>36 / 92</t>
  </si>
  <si>
    <t>35 / 95</t>
  </si>
  <si>
    <t>ŠEŠINA Ladislav</t>
  </si>
  <si>
    <t>28 / ---</t>
  </si>
  <si>
    <t>smíšená HCP +9-15</t>
  </si>
  <si>
    <t>37 / 81</t>
  </si>
  <si>
    <t>34 / 90</t>
  </si>
  <si>
    <t>34 / 88</t>
  </si>
  <si>
    <t>34 / 86</t>
  </si>
  <si>
    <t>KLIMEŠ Petr</t>
  </si>
  <si>
    <t>33 / 89</t>
  </si>
  <si>
    <t>31 / ---</t>
  </si>
  <si>
    <t>STRAKA Radek</t>
  </si>
  <si>
    <t>27 / 97</t>
  </si>
  <si>
    <t>25 / ---</t>
  </si>
  <si>
    <t>22 / 104</t>
  </si>
  <si>
    <t>41 / 80</t>
  </si>
  <si>
    <t>40 / 79</t>
  </si>
  <si>
    <t>37 / 75</t>
  </si>
  <si>
    <t>BUCHAL Jaroslav</t>
  </si>
  <si>
    <t>36 / 79</t>
  </si>
  <si>
    <t>SVOBODA Ludvík</t>
  </si>
  <si>
    <t>35 / 86</t>
  </si>
  <si>
    <t>PRIMUS Karel</t>
  </si>
  <si>
    <t>33 / 91</t>
  </si>
  <si>
    <t>33 / 85</t>
  </si>
  <si>
    <t>31 / 94</t>
  </si>
  <si>
    <t>30 / 92</t>
  </si>
  <si>
    <t>30 / 94</t>
  </si>
  <si>
    <t>29 / 88</t>
  </si>
  <si>
    <t>27 / 98</t>
  </si>
  <si>
    <t>24 / 98</t>
  </si>
  <si>
    <t>KOLÁR Tomáš</t>
  </si>
  <si>
    <t>RTD</t>
  </si>
  <si>
    <t>---</t>
  </si>
  <si>
    <t>40 / 101</t>
  </si>
  <si>
    <t>40 / 94</t>
  </si>
  <si>
    <t>39 / 87</t>
  </si>
  <si>
    <t>39 / 93</t>
  </si>
  <si>
    <t>38 / 93</t>
  </si>
  <si>
    <t>GERSTDORFOVÁ Irena</t>
  </si>
  <si>
    <t>36 / 101</t>
  </si>
  <si>
    <t>35 / 90</t>
  </si>
  <si>
    <t>35 / 92</t>
  </si>
  <si>
    <t>34 / 91</t>
  </si>
  <si>
    <t>33 / 98</t>
  </si>
  <si>
    <t>33 / 99</t>
  </si>
  <si>
    <t>27 / 120</t>
  </si>
  <si>
    <t>27 / 101</t>
  </si>
  <si>
    <t>24 / ---</t>
  </si>
  <si>
    <t>x</t>
  </si>
  <si>
    <t>MIKLOŠOVÁ Drahomíra</t>
  </si>
  <si>
    <t>40 / 97</t>
  </si>
  <si>
    <t>35 / 103</t>
  </si>
  <si>
    <t>33 / 94</t>
  </si>
  <si>
    <t>33 / 113</t>
  </si>
  <si>
    <t>POLCAROVÁ Soňa</t>
  </si>
  <si>
    <t>32 / 107</t>
  </si>
  <si>
    <t>32 / 99</t>
  </si>
  <si>
    <t>29 / 108</t>
  </si>
  <si>
    <t>28 / 105</t>
  </si>
  <si>
    <t>HERESOVÁ Radka</t>
  </si>
  <si>
    <t>28 / 109</t>
  </si>
  <si>
    <t>27 / ---</t>
  </si>
  <si>
    <t>24 / 118</t>
  </si>
  <si>
    <t>21 / 130</t>
  </si>
  <si>
    <t>DRDOVÁ Jarmila</t>
  </si>
  <si>
    <t>19 / ---</t>
  </si>
  <si>
    <t>MARINKOVOVÁ Natalia</t>
  </si>
  <si>
    <t>PGCGC</t>
  </si>
  <si>
    <t>40 / 77</t>
  </si>
  <si>
    <t>40 / 83</t>
  </si>
  <si>
    <t>KÁRNÍK Martin</t>
  </si>
  <si>
    <t>CESGK</t>
  </si>
  <si>
    <t>39 / 84</t>
  </si>
  <si>
    <t>36 / 88</t>
  </si>
  <si>
    <t>36 / 85</t>
  </si>
  <si>
    <t>36 / 87</t>
  </si>
  <si>
    <t>34 / 82</t>
  </si>
  <si>
    <t>33 / 93</t>
  </si>
  <si>
    <t>31 / 92</t>
  </si>
  <si>
    <t>27 / 91</t>
  </si>
  <si>
    <t>26 / 100</t>
  </si>
  <si>
    <t>19 / 106</t>
  </si>
  <si>
    <t>41 / 82</t>
  </si>
  <si>
    <t>MACHOLDA Petr</t>
  </si>
  <si>
    <t>40 / 78</t>
  </si>
  <si>
    <t>37 / 85</t>
  </si>
  <si>
    <t>POUL Jaroslav</t>
  </si>
  <si>
    <t>34 / ---</t>
  </si>
  <si>
    <t>BYSTŘICKÝ Tomáš jun.</t>
  </si>
  <si>
    <t>GCPOD</t>
  </si>
  <si>
    <t>30 / 83</t>
  </si>
  <si>
    <t>26 / 98</t>
  </si>
  <si>
    <t>26 / 97</t>
  </si>
  <si>
    <t>JIRÁSEK Václav</t>
  </si>
  <si>
    <t>GCBER</t>
  </si>
  <si>
    <t>42 / 86</t>
  </si>
  <si>
    <t>40 / 87</t>
  </si>
  <si>
    <t>POULOVÁ Taťána</t>
  </si>
  <si>
    <t>ŠLAPAL Jan</t>
  </si>
  <si>
    <t>35 / 93</t>
  </si>
  <si>
    <t>KUDRLIČKA Jaroslav</t>
  </si>
  <si>
    <t>32 / 103</t>
  </si>
  <si>
    <t>31 / 106</t>
  </si>
  <si>
    <t>NEUMANN Milan</t>
  </si>
  <si>
    <t>28 / 107</t>
  </si>
  <si>
    <t>MAZUROVÁ Iva</t>
  </si>
  <si>
    <t>27 / 108</t>
  </si>
  <si>
    <t>KOŽNAROVÁ Jaroslava</t>
  </si>
  <si>
    <t>25 / 108</t>
  </si>
  <si>
    <t>41 / 97</t>
  </si>
  <si>
    <t>41 / 94</t>
  </si>
  <si>
    <t>FORMAN Josef</t>
  </si>
  <si>
    <t>38 / 105</t>
  </si>
  <si>
    <t>37 / 94</t>
  </si>
  <si>
    <t>37 / 91</t>
  </si>
  <si>
    <t>JONÁŠ Martin</t>
  </si>
  <si>
    <t>GCTEP</t>
  </si>
  <si>
    <t>36 / 97</t>
  </si>
  <si>
    <t>MIKEŠ Miroslav</t>
  </si>
  <si>
    <t>33 / 92</t>
  </si>
  <si>
    <t>33 / 108</t>
  </si>
  <si>
    <t>32 / 94</t>
  </si>
  <si>
    <t>BALOUŠEK František</t>
  </si>
  <si>
    <t>32 / 105</t>
  </si>
  <si>
    <t>31 / 95</t>
  </si>
  <si>
    <t>POLÁK Jiří</t>
  </si>
  <si>
    <t>30 / 100</t>
  </si>
  <si>
    <t>30 / 101</t>
  </si>
  <si>
    <t>29 / 114</t>
  </si>
  <si>
    <t>28 / 101</t>
  </si>
  <si>
    <t>28 / 117</t>
  </si>
  <si>
    <t>23 / 123</t>
  </si>
  <si>
    <t>22 / ---</t>
  </si>
  <si>
    <t>44 / 67</t>
  </si>
  <si>
    <t>41 / 83</t>
  </si>
  <si>
    <t>25 / 95</t>
  </si>
  <si>
    <t>xx</t>
  </si>
  <si>
    <t>s</t>
  </si>
  <si>
    <t>40 / 90</t>
  </si>
  <si>
    <t>38 / ---</t>
  </si>
  <si>
    <t>VÁGNER Vojtěch</t>
  </si>
  <si>
    <t>37 / 105</t>
  </si>
  <si>
    <t>37 / ---</t>
  </si>
  <si>
    <t>35 / 100</t>
  </si>
  <si>
    <t>34 / 109</t>
  </si>
  <si>
    <t>32 / 111</t>
  </si>
  <si>
    <t>32 / 109</t>
  </si>
  <si>
    <t>29 / 99</t>
  </si>
  <si>
    <t>28 / 111</t>
  </si>
  <si>
    <t>23 / 106</t>
  </si>
  <si>
    <t>CÍSAŘ František</t>
  </si>
  <si>
    <t>23 / 107</t>
  </si>
  <si>
    <t>JANDA Pavel</t>
  </si>
  <si>
    <t>KPOGA</t>
  </si>
  <si>
    <t>23 / 121</t>
  </si>
  <si>
    <t>20 / 113</t>
  </si>
  <si>
    <t>PIVEC Luděk</t>
  </si>
  <si>
    <t>35 / 87</t>
  </si>
  <si>
    <t>ŠLAPAL Jakub</t>
  </si>
  <si>
    <t>GCERP</t>
  </si>
  <si>
    <t>35 / 80</t>
  </si>
  <si>
    <t>31 / 91</t>
  </si>
  <si>
    <t>JANŮ Roman</t>
  </si>
  <si>
    <t>31 / 88</t>
  </si>
  <si>
    <t>30 / 95</t>
  </si>
  <si>
    <t>27 / 94</t>
  </si>
  <si>
    <t>25 / 96</t>
  </si>
  <si>
    <t>SVĚRÁK Václav</t>
  </si>
  <si>
    <t>43 / 82</t>
  </si>
  <si>
    <t>37 / 88</t>
  </si>
  <si>
    <t>VALEŠOVÁ Aneta</t>
  </si>
  <si>
    <t>33 / 109</t>
  </si>
  <si>
    <t>32 / 95</t>
  </si>
  <si>
    <t>PRŮŠA Miroslav</t>
  </si>
  <si>
    <t>32 / 112</t>
  </si>
  <si>
    <t>BUREŠ Jiří</t>
  </si>
  <si>
    <t>31 / 99</t>
  </si>
  <si>
    <t>KOUTECKÝ František</t>
  </si>
  <si>
    <t>30 / 108</t>
  </si>
  <si>
    <t>29 / 113</t>
  </si>
  <si>
    <t>23 / 102</t>
  </si>
  <si>
    <t>22 / 114</t>
  </si>
  <si>
    <t>KOUTECKÁ Veronika</t>
  </si>
  <si>
    <t>16 / 140</t>
  </si>
  <si>
    <t>37 / 86</t>
  </si>
  <si>
    <t>37 / 84</t>
  </si>
  <si>
    <t>33 / 87</t>
  </si>
  <si>
    <t>32 / 84</t>
  </si>
  <si>
    <t>VINKLER Jindřich</t>
  </si>
  <si>
    <t>31 / 90</t>
  </si>
  <si>
    <t>30 / 88</t>
  </si>
  <si>
    <t>28 / 88</t>
  </si>
  <si>
    <t>27 / 96</t>
  </si>
  <si>
    <t>25 / 100</t>
  </si>
  <si>
    <t>VALEŠ Jiří jr.</t>
  </si>
  <si>
    <t>18 / ---</t>
  </si>
  <si>
    <t>hledání ve háčích</t>
  </si>
  <si>
    <t>hledání ve výsledcích</t>
  </si>
  <si>
    <t>kontrola počtu</t>
  </si>
  <si>
    <t>KALINOVÁ Irena</t>
  </si>
  <si>
    <t>35 / 88</t>
  </si>
  <si>
    <t>35 / 81</t>
  </si>
  <si>
    <t>RUCKÝ Tomáš</t>
  </si>
  <si>
    <t>SOJKA Pavel</t>
  </si>
  <si>
    <t>GCGAR</t>
  </si>
  <si>
    <t>KALINOVÁ Veronika</t>
  </si>
  <si>
    <t>GCKVA</t>
  </si>
  <si>
    <t>32 / 82</t>
  </si>
  <si>
    <t>32 / 89</t>
  </si>
  <si>
    <t>DIVIŠ Luděk</t>
  </si>
  <si>
    <t>28 / 91</t>
  </si>
  <si>
    <t>LEGAT Viktor</t>
  </si>
  <si>
    <t>LGCPY</t>
  </si>
  <si>
    <t>PROKŮPEK Martin</t>
  </si>
  <si>
    <t>VOLENÍK Lubomír</t>
  </si>
  <si>
    <t>25 / 98</t>
  </si>
  <si>
    <t>41 / 99</t>
  </si>
  <si>
    <t>NEUMANN Ladislav</t>
  </si>
  <si>
    <t>34 / 94</t>
  </si>
  <si>
    <t>31 / 98</t>
  </si>
  <si>
    <t>PONCAROVÁ Martina</t>
  </si>
  <si>
    <t>31 / 103</t>
  </si>
  <si>
    <t>31 / 105</t>
  </si>
  <si>
    <t>KACZ Radek</t>
  </si>
  <si>
    <t>30 / 112</t>
  </si>
  <si>
    <t>MEIER Dalibor</t>
  </si>
  <si>
    <t>27 / 103</t>
  </si>
  <si>
    <t>ITTNER Jaroslav</t>
  </si>
  <si>
    <t>27 / 100</t>
  </si>
  <si>
    <t>24 / 109</t>
  </si>
  <si>
    <t>23 / ---</t>
  </si>
  <si>
    <t>20 / ---</t>
  </si>
  <si>
    <t>HANZLÍČEK Martin</t>
  </si>
  <si>
    <t>18 / 119</t>
  </si>
  <si>
    <t>kontrola ve hráčích</t>
  </si>
  <si>
    <t>kontrola je v B</t>
  </si>
  <si>
    <t>kontrola v hráčích</t>
  </si>
  <si>
    <t>kontola v A</t>
  </si>
  <si>
    <t>počet hráčů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</si>
</sst>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6" fontId="0" fillId="5" borderId="1" xfId="0" applyNumberFormat="1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right" vertical="center"/>
    </xf>
    <xf numFmtId="0" fontId="3" fillId="7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/>
    <xf numFmtId="0" fontId="1" fillId="0" borderId="0" xfId="0" applyFont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4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8" borderId="1" xfId="0" applyFill="1" applyBorder="1"/>
    <xf numFmtId="0" fontId="0" fillId="0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6" borderId="1" xfId="0" applyFill="1" applyBorder="1"/>
    <xf numFmtId="0" fontId="1" fillId="0" borderId="1" xfId="0" applyFont="1" applyBorder="1"/>
    <xf numFmtId="14" fontId="0" fillId="8" borderId="1" xfId="0" applyNumberFormat="1" applyFill="1" applyBorder="1" applyAlignment="1">
      <alignment horizontal="center"/>
    </xf>
    <xf numFmtId="0" fontId="0" fillId="0" borderId="4" xfId="0" applyFill="1" applyBorder="1"/>
    <xf numFmtId="14" fontId="0" fillId="6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14" fontId="0" fillId="10" borderId="1" xfId="0" applyNumberForma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0" fillId="11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63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x14ac:dyDescent="0.25"/>
  <cols>
    <col min="1" max="1" width="8.85546875" style="6"/>
    <col min="2" max="2" width="20.7109375" style="7" customWidth="1"/>
    <col min="3" max="3" width="11" style="7" customWidth="1"/>
    <col min="4" max="4" width="10.5703125" style="8" customWidth="1"/>
    <col min="5" max="16" width="6.28515625" style="1" customWidth="1"/>
    <col min="17" max="17" width="9" style="1" customWidth="1"/>
    <col min="18" max="21" width="6.7109375" style="1" customWidth="1"/>
    <col min="22" max="22" width="8.28515625" style="1" customWidth="1"/>
    <col min="23" max="23" width="10.28515625" style="6" customWidth="1"/>
    <col min="24" max="16384" width="8.85546875" style="1"/>
  </cols>
  <sheetData>
    <row r="1" spans="1:23" ht="42" customHeight="1" x14ac:dyDescent="0.25">
      <c r="A1" s="19" t="s">
        <v>54</v>
      </c>
      <c r="B1" s="64" t="s">
        <v>72</v>
      </c>
      <c r="C1" s="65"/>
      <c r="D1" s="65"/>
      <c r="E1" s="10">
        <v>43282</v>
      </c>
      <c r="F1" s="10">
        <v>43289</v>
      </c>
      <c r="G1" s="10">
        <v>43296</v>
      </c>
      <c r="H1" s="10">
        <v>43303</v>
      </c>
      <c r="I1" s="10">
        <v>43317</v>
      </c>
      <c r="J1" s="10">
        <v>43324</v>
      </c>
      <c r="K1" s="10">
        <v>43331</v>
      </c>
      <c r="L1" s="10">
        <v>43345</v>
      </c>
      <c r="M1" s="10">
        <v>43359</v>
      </c>
      <c r="N1" s="10">
        <v>43373</v>
      </c>
      <c r="O1" s="10">
        <v>43380</v>
      </c>
      <c r="P1" s="17">
        <v>43394</v>
      </c>
      <c r="Q1" s="3" t="s">
        <v>36</v>
      </c>
      <c r="R1" s="66" t="s">
        <v>28</v>
      </c>
      <c r="S1" s="66"/>
      <c r="T1" s="66"/>
      <c r="U1" s="66"/>
      <c r="V1" s="66"/>
      <c r="W1" s="4" t="s">
        <v>29</v>
      </c>
    </row>
    <row r="2" spans="1:23" x14ac:dyDescent="0.25">
      <c r="A2" s="20" t="s">
        <v>0</v>
      </c>
      <c r="B2" s="21" t="s">
        <v>1</v>
      </c>
      <c r="C2" s="21" t="s">
        <v>2</v>
      </c>
      <c r="D2" s="22" t="s">
        <v>3</v>
      </c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8">
        <v>12</v>
      </c>
      <c r="Q2" s="3" t="s">
        <v>31</v>
      </c>
      <c r="R2" s="9">
        <v>1</v>
      </c>
      <c r="S2" s="9">
        <v>2</v>
      </c>
      <c r="T2" s="9">
        <v>3</v>
      </c>
      <c r="U2" s="9">
        <v>4</v>
      </c>
      <c r="V2" s="9">
        <v>5</v>
      </c>
      <c r="W2" s="4" t="s">
        <v>30</v>
      </c>
    </row>
    <row r="3" spans="1:23" x14ac:dyDescent="0.25">
      <c r="A3" s="5">
        <f>RANK(W3,$W$3:$W$63)</f>
        <v>1</v>
      </c>
      <c r="B3" s="12" t="s">
        <v>19</v>
      </c>
      <c r="C3" s="12" t="s">
        <v>5</v>
      </c>
      <c r="D3" s="12">
        <v>1630491</v>
      </c>
      <c r="E3" s="12">
        <v>38</v>
      </c>
      <c r="F3" s="12">
        <v>36</v>
      </c>
      <c r="G3" s="12"/>
      <c r="H3" s="12">
        <v>41</v>
      </c>
      <c r="I3" s="12"/>
      <c r="J3" s="12"/>
      <c r="K3" s="13">
        <v>36</v>
      </c>
      <c r="L3" s="13">
        <v>34</v>
      </c>
      <c r="M3" s="33">
        <v>25</v>
      </c>
      <c r="N3" s="12">
        <f>VLOOKUP(B3,'10A'!$B$2:$H$19,6,0)</f>
        <v>37</v>
      </c>
      <c r="O3" s="69">
        <v>32</v>
      </c>
      <c r="P3" s="12"/>
      <c r="Q3" s="2">
        <f>COUNT(E3:P3)</f>
        <v>8</v>
      </c>
      <c r="R3" s="2">
        <f>IF($Q3&gt;0,LARGE($E3:$P3,1),"-")</f>
        <v>41</v>
      </c>
      <c r="S3" s="2">
        <f>IF($Q3&gt;1,LARGE($E3:$P3,2),"-")</f>
        <v>38</v>
      </c>
      <c r="T3" s="2">
        <f>IF($Q3&gt;2,LARGE($E3:$P3,3),"-")</f>
        <v>37</v>
      </c>
      <c r="U3" s="2">
        <f>IF($Q3&gt;3,LARGE($E3:$P3,4),"-")</f>
        <v>36</v>
      </c>
      <c r="V3" s="2">
        <f>IF($Q3&gt;4,LARGE($E3:$P3,5),"-")</f>
        <v>36</v>
      </c>
      <c r="W3" s="5">
        <f>SUM(R3:V3)</f>
        <v>188</v>
      </c>
    </row>
    <row r="4" spans="1:23" x14ac:dyDescent="0.25">
      <c r="A4" s="5">
        <f>RANK(W4,$W$3:$W$63)</f>
        <v>2</v>
      </c>
      <c r="B4" s="12" t="s">
        <v>18</v>
      </c>
      <c r="C4" s="12" t="s">
        <v>5</v>
      </c>
      <c r="D4" s="12">
        <v>1630584</v>
      </c>
      <c r="E4" s="12">
        <v>30</v>
      </c>
      <c r="F4" s="12">
        <v>35</v>
      </c>
      <c r="G4" s="12">
        <v>32</v>
      </c>
      <c r="H4" s="12">
        <v>29</v>
      </c>
      <c r="I4" s="12">
        <v>28</v>
      </c>
      <c r="J4" s="12">
        <v>32</v>
      </c>
      <c r="K4" s="13">
        <v>41</v>
      </c>
      <c r="L4" s="13">
        <v>31</v>
      </c>
      <c r="M4" s="33">
        <v>35</v>
      </c>
      <c r="N4" s="12">
        <f>VLOOKUP(B4,'10A'!$B$2:$H$19,6,0)</f>
        <v>37</v>
      </c>
      <c r="O4" s="69">
        <v>36</v>
      </c>
      <c r="P4" s="12"/>
      <c r="Q4" s="2">
        <f>COUNT(E4:P4)</f>
        <v>11</v>
      </c>
      <c r="R4" s="2">
        <f>IF($Q4&gt;0,LARGE($E4:$P4,1),"-")</f>
        <v>41</v>
      </c>
      <c r="S4" s="2">
        <f>IF($Q4&gt;1,LARGE($E4:$P4,2),"-")</f>
        <v>37</v>
      </c>
      <c r="T4" s="2">
        <f>IF($Q4&gt;2,LARGE($E4:$P4,3),"-")</f>
        <v>36</v>
      </c>
      <c r="U4" s="2">
        <f>IF($Q4&gt;3,LARGE($E4:$P4,4),"-")</f>
        <v>35</v>
      </c>
      <c r="V4" s="2">
        <f>IF($Q4&gt;4,LARGE($E4:$P4,5),"-")</f>
        <v>35</v>
      </c>
      <c r="W4" s="5">
        <f>SUM(R4:V4)</f>
        <v>184</v>
      </c>
    </row>
    <row r="5" spans="1:23" x14ac:dyDescent="0.25">
      <c r="A5" s="5">
        <f>RANK(W5,$W$3:$W$63)</f>
        <v>2</v>
      </c>
      <c r="B5" s="12" t="s">
        <v>16</v>
      </c>
      <c r="C5" s="12" t="s">
        <v>5</v>
      </c>
      <c r="D5" s="12">
        <v>1630124</v>
      </c>
      <c r="E5" s="12">
        <v>26</v>
      </c>
      <c r="F5" s="12">
        <v>39</v>
      </c>
      <c r="G5" s="12">
        <v>38</v>
      </c>
      <c r="H5" s="12">
        <v>29</v>
      </c>
      <c r="I5" s="12"/>
      <c r="J5" s="12">
        <v>27</v>
      </c>
      <c r="K5" s="13">
        <v>35</v>
      </c>
      <c r="L5" s="13">
        <v>25</v>
      </c>
      <c r="M5" s="33">
        <v>35</v>
      </c>
      <c r="N5" s="12">
        <f>VLOOKUP(B5,'10A'!$B$2:$H$19,6,0)</f>
        <v>30</v>
      </c>
      <c r="O5" s="69">
        <v>37</v>
      </c>
      <c r="P5" s="12"/>
      <c r="Q5" s="2">
        <f>COUNT(E5:P5)</f>
        <v>10</v>
      </c>
      <c r="R5" s="2">
        <f>IF($Q5&gt;0,LARGE($E5:$P5,1),"-")</f>
        <v>39</v>
      </c>
      <c r="S5" s="2">
        <f>IF($Q5&gt;1,LARGE($E5:$P5,2),"-")</f>
        <v>38</v>
      </c>
      <c r="T5" s="2">
        <f>IF($Q5&gt;2,LARGE($E5:$P5,3),"-")</f>
        <v>37</v>
      </c>
      <c r="U5" s="2">
        <f>IF($Q5&gt;3,LARGE($E5:$P5,4),"-")</f>
        <v>35</v>
      </c>
      <c r="V5" s="2">
        <f>IF($Q5&gt;4,LARGE($E5:$P5,5),"-")</f>
        <v>35</v>
      </c>
      <c r="W5" s="5">
        <f>SUM(R5:V5)</f>
        <v>184</v>
      </c>
    </row>
    <row r="6" spans="1:23" x14ac:dyDescent="0.25">
      <c r="A6" s="5">
        <f>RANK(W6,$W$3:$W$63)</f>
        <v>4</v>
      </c>
      <c r="B6" s="12" t="s">
        <v>15</v>
      </c>
      <c r="C6" s="12" t="s">
        <v>11</v>
      </c>
      <c r="D6" s="12">
        <v>1060302</v>
      </c>
      <c r="E6" s="12">
        <v>31</v>
      </c>
      <c r="F6" s="12">
        <v>35</v>
      </c>
      <c r="G6" s="12">
        <v>36</v>
      </c>
      <c r="H6" s="12">
        <v>40</v>
      </c>
      <c r="I6" s="12">
        <v>37</v>
      </c>
      <c r="J6" s="12">
        <v>27</v>
      </c>
      <c r="K6" s="12"/>
      <c r="L6" s="13">
        <v>33</v>
      </c>
      <c r="M6" s="12"/>
      <c r="N6" s="12">
        <f>VLOOKUP(B6,'10A'!$B$2:$H$19,6,0)</f>
        <v>28</v>
      </c>
      <c r="O6" s="69">
        <v>35</v>
      </c>
      <c r="P6" s="12"/>
      <c r="Q6" s="2">
        <f>COUNT(E6:P6)</f>
        <v>9</v>
      </c>
      <c r="R6" s="2">
        <f>IF($Q6&gt;0,LARGE($E6:$P6,1),"-")</f>
        <v>40</v>
      </c>
      <c r="S6" s="2">
        <f>IF($Q6&gt;1,LARGE($E6:$P6,2),"-")</f>
        <v>37</v>
      </c>
      <c r="T6" s="2">
        <f>IF($Q6&gt;2,LARGE($E6:$P6,3),"-")</f>
        <v>36</v>
      </c>
      <c r="U6" s="2">
        <f>IF($Q6&gt;3,LARGE($E6:$P6,4),"-")</f>
        <v>35</v>
      </c>
      <c r="V6" s="2">
        <f>IF($Q6&gt;4,LARGE($E6:$P6,5),"-")</f>
        <v>35</v>
      </c>
      <c r="W6" s="5">
        <f>SUM(R6:V6)</f>
        <v>183</v>
      </c>
    </row>
    <row r="7" spans="1:23" x14ac:dyDescent="0.25">
      <c r="A7" s="5">
        <f>RANK(W7,$W$3:$W$63)</f>
        <v>5</v>
      </c>
      <c r="B7" s="12" t="s">
        <v>14</v>
      </c>
      <c r="C7" s="12" t="s">
        <v>11</v>
      </c>
      <c r="D7" s="12">
        <v>1060499</v>
      </c>
      <c r="E7" s="12">
        <v>31</v>
      </c>
      <c r="F7" s="12">
        <v>35</v>
      </c>
      <c r="G7" s="12">
        <v>28</v>
      </c>
      <c r="H7" s="12">
        <v>24</v>
      </c>
      <c r="I7" s="12">
        <v>36</v>
      </c>
      <c r="J7" s="12">
        <v>19</v>
      </c>
      <c r="K7" s="13">
        <v>26</v>
      </c>
      <c r="L7" s="13">
        <v>41</v>
      </c>
      <c r="M7" s="33">
        <v>25</v>
      </c>
      <c r="N7" s="12">
        <f>VLOOKUP(B7,'10A'!$B$2:$H$19,6,0)</f>
        <v>29</v>
      </c>
      <c r="O7" s="69">
        <v>23</v>
      </c>
      <c r="P7" s="12"/>
      <c r="Q7" s="2">
        <f>COUNT(E7:P7)</f>
        <v>11</v>
      </c>
      <c r="R7" s="2">
        <f>IF($Q7&gt;0,LARGE($E7:$P7,1),"-")</f>
        <v>41</v>
      </c>
      <c r="S7" s="2">
        <f>IF($Q7&gt;1,LARGE($E7:$P7,2),"-")</f>
        <v>36</v>
      </c>
      <c r="T7" s="2">
        <f>IF($Q7&gt;2,LARGE($E7:$P7,3),"-")</f>
        <v>35</v>
      </c>
      <c r="U7" s="2">
        <f>IF($Q7&gt;3,LARGE($E7:$P7,4),"-")</f>
        <v>31</v>
      </c>
      <c r="V7" s="2">
        <f>IF($Q7&gt;4,LARGE($E7:$P7,5),"-")</f>
        <v>29</v>
      </c>
      <c r="W7" s="5">
        <f>SUM(R7:V7)</f>
        <v>172</v>
      </c>
    </row>
    <row r="8" spans="1:23" x14ac:dyDescent="0.25">
      <c r="A8" s="5">
        <f>RANK(W8,$W$3:$W$63)</f>
        <v>6</v>
      </c>
      <c r="B8" s="12" t="s">
        <v>100</v>
      </c>
      <c r="C8" s="12" t="s">
        <v>5</v>
      </c>
      <c r="D8" s="12">
        <v>1630045</v>
      </c>
      <c r="E8" s="12"/>
      <c r="F8" s="12"/>
      <c r="G8" s="12">
        <v>39</v>
      </c>
      <c r="H8" s="12">
        <v>32</v>
      </c>
      <c r="I8" s="12">
        <v>34</v>
      </c>
      <c r="J8" s="12"/>
      <c r="K8" s="12"/>
      <c r="L8" s="12"/>
      <c r="M8" s="33">
        <v>31</v>
      </c>
      <c r="N8" s="12">
        <f>VLOOKUP(B8,'10A'!$B$2:$H$19,6,0)</f>
        <v>33</v>
      </c>
      <c r="O8" s="69"/>
      <c r="P8" s="12"/>
      <c r="Q8" s="2">
        <f>COUNT(E8:P8)</f>
        <v>5</v>
      </c>
      <c r="R8" s="2">
        <f>IF($Q8&gt;0,LARGE($E8:$P8,1),"-")</f>
        <v>39</v>
      </c>
      <c r="S8" s="2">
        <f>IF($Q8&gt;1,LARGE($E8:$P8,2),"-")</f>
        <v>34</v>
      </c>
      <c r="T8" s="2">
        <f>IF($Q8&gt;2,LARGE($E8:$P8,3),"-")</f>
        <v>33</v>
      </c>
      <c r="U8" s="2">
        <f>IF($Q8&gt;3,LARGE($E8:$P8,4),"-")</f>
        <v>32</v>
      </c>
      <c r="V8" s="2">
        <f>IF($Q8&gt;4,LARGE($E8:$P8,5),"-")</f>
        <v>31</v>
      </c>
      <c r="W8" s="5">
        <f>SUM(R8:V8)</f>
        <v>169</v>
      </c>
    </row>
    <row r="9" spans="1:23" x14ac:dyDescent="0.25">
      <c r="A9" s="5">
        <f>RANK(W9,$W$3:$W$63)</f>
        <v>7</v>
      </c>
      <c r="B9" s="12" t="s">
        <v>75</v>
      </c>
      <c r="C9" s="12" t="s">
        <v>5</v>
      </c>
      <c r="D9" s="12">
        <v>1630355</v>
      </c>
      <c r="E9" s="12"/>
      <c r="F9" s="12">
        <v>35</v>
      </c>
      <c r="G9" s="12">
        <v>29</v>
      </c>
      <c r="H9" s="12">
        <v>31</v>
      </c>
      <c r="I9" s="12"/>
      <c r="J9" s="12">
        <v>33</v>
      </c>
      <c r="K9" s="13">
        <v>34</v>
      </c>
      <c r="L9" s="12"/>
      <c r="M9" s="33">
        <v>30</v>
      </c>
      <c r="N9" s="12">
        <f>VLOOKUP(B9,'10A'!$B$2:$H$19,6,0)</f>
        <v>23</v>
      </c>
      <c r="O9" s="69">
        <v>35</v>
      </c>
      <c r="P9" s="12"/>
      <c r="Q9" s="2">
        <f>COUNT(E9:P9)</f>
        <v>8</v>
      </c>
      <c r="R9" s="2">
        <f>IF($Q9&gt;0,LARGE($E9:$P9,1),"-")</f>
        <v>35</v>
      </c>
      <c r="S9" s="2">
        <f>IF($Q9&gt;1,LARGE($E9:$P9,2),"-")</f>
        <v>35</v>
      </c>
      <c r="T9" s="2">
        <f>IF($Q9&gt;2,LARGE($E9:$P9,3),"-")</f>
        <v>34</v>
      </c>
      <c r="U9" s="2">
        <f>IF($Q9&gt;3,LARGE($E9:$P9,4),"-")</f>
        <v>33</v>
      </c>
      <c r="V9" s="2">
        <f>IF($Q9&gt;4,LARGE($E9:$P9,5),"-")</f>
        <v>31</v>
      </c>
      <c r="W9" s="5">
        <f>SUM(R9:V9)</f>
        <v>168</v>
      </c>
    </row>
    <row r="10" spans="1:23" x14ac:dyDescent="0.25">
      <c r="A10" s="5">
        <f>RANK(W10,$W$3:$W$63)</f>
        <v>8</v>
      </c>
      <c r="B10" s="12" t="s">
        <v>32</v>
      </c>
      <c r="C10" s="12" t="s">
        <v>5</v>
      </c>
      <c r="D10" s="12">
        <v>1630121</v>
      </c>
      <c r="E10" s="12">
        <v>38</v>
      </c>
      <c r="F10" s="12"/>
      <c r="G10" s="12">
        <v>35</v>
      </c>
      <c r="H10" s="12">
        <v>33</v>
      </c>
      <c r="I10" s="12"/>
      <c r="J10" s="12">
        <v>34</v>
      </c>
      <c r="K10" s="12"/>
      <c r="L10" s="12"/>
      <c r="M10" s="33">
        <v>26</v>
      </c>
      <c r="N10" s="12">
        <f>VLOOKUP(B10,'10A'!$B$2:$H$19,6,0)</f>
        <v>24</v>
      </c>
      <c r="O10" s="69"/>
      <c r="P10" s="12"/>
      <c r="Q10" s="2">
        <f>COUNT(E10:P10)</f>
        <v>6</v>
      </c>
      <c r="R10" s="2">
        <f>IF($Q10&gt;0,LARGE($E10:$P10,1),"-")</f>
        <v>38</v>
      </c>
      <c r="S10" s="2">
        <f>IF($Q10&gt;1,LARGE($E10:$P10,2),"-")</f>
        <v>35</v>
      </c>
      <c r="T10" s="2">
        <f>IF($Q10&gt;2,LARGE($E10:$P10,3),"-")</f>
        <v>34</v>
      </c>
      <c r="U10" s="2">
        <f>IF($Q10&gt;3,LARGE($E10:$P10,4),"-")</f>
        <v>33</v>
      </c>
      <c r="V10" s="2">
        <f>IF($Q10&gt;4,LARGE($E10:$P10,5),"-")</f>
        <v>26</v>
      </c>
      <c r="W10" s="5">
        <f>SUM(R10:V10)</f>
        <v>166</v>
      </c>
    </row>
    <row r="11" spans="1:23" x14ac:dyDescent="0.25">
      <c r="A11" s="5">
        <f>RANK(W11,$W$3:$W$63)</f>
        <v>9</v>
      </c>
      <c r="B11" s="12" t="s">
        <v>80</v>
      </c>
      <c r="C11" s="12" t="s">
        <v>5</v>
      </c>
      <c r="D11" s="12">
        <v>1630499</v>
      </c>
      <c r="E11" s="12"/>
      <c r="F11" s="12">
        <v>25</v>
      </c>
      <c r="G11" s="12">
        <v>26</v>
      </c>
      <c r="H11" s="12">
        <v>35</v>
      </c>
      <c r="I11" s="12">
        <v>36</v>
      </c>
      <c r="J11" s="12">
        <v>31</v>
      </c>
      <c r="K11" s="13">
        <v>37</v>
      </c>
      <c r="L11" s="13">
        <v>24</v>
      </c>
      <c r="M11" s="12"/>
      <c r="N11" s="12"/>
      <c r="O11" s="69">
        <v>25</v>
      </c>
      <c r="P11" s="12"/>
      <c r="Q11" s="2">
        <f>COUNT(E11:P11)</f>
        <v>8</v>
      </c>
      <c r="R11" s="2">
        <f>IF($Q11&gt;0,LARGE($E11:$P11,1),"-")</f>
        <v>37</v>
      </c>
      <c r="S11" s="2">
        <f>IF($Q11&gt;1,LARGE($E11:$P11,2),"-")</f>
        <v>36</v>
      </c>
      <c r="T11" s="2">
        <f>IF($Q11&gt;2,LARGE($E11:$P11,3),"-")</f>
        <v>35</v>
      </c>
      <c r="U11" s="2">
        <f>IF($Q11&gt;3,LARGE($E11:$P11,4),"-")</f>
        <v>31</v>
      </c>
      <c r="V11" s="2">
        <f>IF($Q11&gt;4,LARGE($E11:$P11,5),"-")</f>
        <v>26</v>
      </c>
      <c r="W11" s="5">
        <f>SUM(R11:V11)</f>
        <v>165</v>
      </c>
    </row>
    <row r="12" spans="1:23" x14ac:dyDescent="0.25">
      <c r="A12" s="5">
        <f>RANK(W12,$W$3:$W$63)</f>
        <v>10</v>
      </c>
      <c r="B12" s="12" t="s">
        <v>22</v>
      </c>
      <c r="C12" s="12" t="s">
        <v>11</v>
      </c>
      <c r="D12" s="12">
        <v>1060433</v>
      </c>
      <c r="E12" s="12">
        <v>28</v>
      </c>
      <c r="F12" s="12"/>
      <c r="G12" s="12">
        <v>28</v>
      </c>
      <c r="H12" s="12">
        <v>30</v>
      </c>
      <c r="I12" s="12">
        <v>34</v>
      </c>
      <c r="J12" s="12">
        <v>33</v>
      </c>
      <c r="K12" s="13">
        <v>28</v>
      </c>
      <c r="L12" s="13">
        <v>33</v>
      </c>
      <c r="M12" s="33">
        <v>32</v>
      </c>
      <c r="N12" s="12">
        <f>VLOOKUP(B12,'10A'!$B$2:$H$19,6,0)</f>
        <v>27</v>
      </c>
      <c r="O12" s="69"/>
      <c r="P12" s="12"/>
      <c r="Q12" s="2">
        <f>COUNT(E12:P12)</f>
        <v>9</v>
      </c>
      <c r="R12" s="2">
        <f>IF($Q12&gt;0,LARGE($E12:$P12,1),"-")</f>
        <v>34</v>
      </c>
      <c r="S12" s="2">
        <f>IF($Q12&gt;1,LARGE($E12:$P12,2),"-")</f>
        <v>33</v>
      </c>
      <c r="T12" s="2">
        <f>IF($Q12&gt;2,LARGE($E12:$P12,3),"-")</f>
        <v>33</v>
      </c>
      <c r="U12" s="2">
        <f>IF($Q12&gt;3,LARGE($E12:$P12,4),"-")</f>
        <v>32</v>
      </c>
      <c r="V12" s="2">
        <f>IF($Q12&gt;4,LARGE($E12:$P12,5),"-")</f>
        <v>30</v>
      </c>
      <c r="W12" s="5">
        <f>SUM(R12:V12)</f>
        <v>162</v>
      </c>
    </row>
    <row r="13" spans="1:23" x14ac:dyDescent="0.25">
      <c r="A13" s="5">
        <f>RANK(W13,$W$3:$W$63)</f>
        <v>11</v>
      </c>
      <c r="B13" s="12" t="s">
        <v>9</v>
      </c>
      <c r="C13" s="12" t="s">
        <v>5</v>
      </c>
      <c r="D13" s="12">
        <v>1630717</v>
      </c>
      <c r="E13" s="12">
        <v>29</v>
      </c>
      <c r="F13" s="12">
        <v>28</v>
      </c>
      <c r="G13" s="12"/>
      <c r="H13" s="12">
        <v>32</v>
      </c>
      <c r="I13" s="12">
        <v>31</v>
      </c>
      <c r="J13" s="12">
        <v>36</v>
      </c>
      <c r="K13" s="12"/>
      <c r="L13" s="13">
        <v>32</v>
      </c>
      <c r="M13" s="12"/>
      <c r="N13" s="12">
        <f>VLOOKUP(B13,'10A'!$B$2:$H$19,6,0)</f>
        <v>30</v>
      </c>
      <c r="O13" s="69"/>
      <c r="P13" s="12"/>
      <c r="Q13" s="2">
        <f>COUNT(E13:P13)</f>
        <v>7</v>
      </c>
      <c r="R13" s="2">
        <f>IF($Q13&gt;0,LARGE($E13:$P13,1),"-")</f>
        <v>36</v>
      </c>
      <c r="S13" s="2">
        <f>IF($Q13&gt;1,LARGE($E13:$P13,2),"-")</f>
        <v>32</v>
      </c>
      <c r="T13" s="2">
        <f>IF($Q13&gt;2,LARGE($E13:$P13,3),"-")</f>
        <v>32</v>
      </c>
      <c r="U13" s="2">
        <f>IF($Q13&gt;3,LARGE($E13:$P13,4),"-")</f>
        <v>31</v>
      </c>
      <c r="V13" s="2">
        <f>IF($Q13&gt;4,LARGE($E13:$P13,5),"-")</f>
        <v>30</v>
      </c>
      <c r="W13" s="5">
        <f>SUM(R13:V13)</f>
        <v>161</v>
      </c>
    </row>
    <row r="14" spans="1:23" x14ac:dyDescent="0.25">
      <c r="A14" s="5">
        <f>RANK(W14,$W$3:$W$63)</f>
        <v>11</v>
      </c>
      <c r="B14" s="12" t="s">
        <v>24</v>
      </c>
      <c r="C14" s="12" t="s">
        <v>5</v>
      </c>
      <c r="D14" s="12">
        <v>1630496</v>
      </c>
      <c r="E14" s="12">
        <v>27</v>
      </c>
      <c r="F14" s="12">
        <v>28</v>
      </c>
      <c r="G14" s="12">
        <v>33</v>
      </c>
      <c r="H14" s="12"/>
      <c r="I14" s="12">
        <v>25</v>
      </c>
      <c r="J14" s="12">
        <v>31</v>
      </c>
      <c r="K14" s="13">
        <v>36</v>
      </c>
      <c r="L14" s="12"/>
      <c r="M14" s="12"/>
      <c r="N14" s="12">
        <f>VLOOKUP(B14,'10A'!$B$2:$H$19,6,0)</f>
        <v>33</v>
      </c>
      <c r="O14" s="69"/>
      <c r="P14" s="12"/>
      <c r="Q14" s="2">
        <f>COUNT(E14:P14)</f>
        <v>7</v>
      </c>
      <c r="R14" s="2">
        <f>IF($Q14&gt;0,LARGE($E14:$P14,1),"-")</f>
        <v>36</v>
      </c>
      <c r="S14" s="2">
        <f>IF($Q14&gt;1,LARGE($E14:$P14,2),"-")</f>
        <v>33</v>
      </c>
      <c r="T14" s="2">
        <f>IF($Q14&gt;2,LARGE($E14:$P14,3),"-")</f>
        <v>33</v>
      </c>
      <c r="U14" s="2">
        <f>IF($Q14&gt;3,LARGE($E14:$P14,4),"-")</f>
        <v>31</v>
      </c>
      <c r="V14" s="2">
        <f>IF($Q14&gt;4,LARGE($E14:$P14,5),"-")</f>
        <v>28</v>
      </c>
      <c r="W14" s="5">
        <f>SUM(R14:V14)</f>
        <v>161</v>
      </c>
    </row>
    <row r="15" spans="1:23" x14ac:dyDescent="0.25">
      <c r="A15" s="5">
        <f>RANK(W15,$W$3:$W$63)</f>
        <v>13</v>
      </c>
      <c r="B15" s="12" t="s">
        <v>12</v>
      </c>
      <c r="C15" s="12" t="s">
        <v>5</v>
      </c>
      <c r="D15" s="12">
        <v>1630044</v>
      </c>
      <c r="E15" s="12">
        <v>40</v>
      </c>
      <c r="F15" s="12"/>
      <c r="G15" s="12">
        <v>32</v>
      </c>
      <c r="H15" s="12">
        <v>33</v>
      </c>
      <c r="I15" s="12">
        <v>25</v>
      </c>
      <c r="J15" s="12"/>
      <c r="K15" s="12"/>
      <c r="L15" s="12"/>
      <c r="M15" s="33">
        <v>27</v>
      </c>
      <c r="N15" s="12">
        <f>VLOOKUP(B15,'10A'!$B$2:$H$19,6,0)</f>
        <v>25</v>
      </c>
      <c r="O15" s="69"/>
      <c r="P15" s="12"/>
      <c r="Q15" s="2">
        <f>COUNT(E15:P15)</f>
        <v>6</v>
      </c>
      <c r="R15" s="2">
        <f>IF($Q15&gt;0,LARGE($E15:$P15,1),"-")</f>
        <v>40</v>
      </c>
      <c r="S15" s="2">
        <f>IF($Q15&gt;1,LARGE($E15:$P15,2),"-")</f>
        <v>33</v>
      </c>
      <c r="T15" s="2">
        <f>IF($Q15&gt;2,LARGE($E15:$P15,3),"-")</f>
        <v>32</v>
      </c>
      <c r="U15" s="2">
        <f>IF($Q15&gt;3,LARGE($E15:$P15,4),"-")</f>
        <v>27</v>
      </c>
      <c r="V15" s="2">
        <f>IF($Q15&gt;4,LARGE($E15:$P15,5),"-")</f>
        <v>25</v>
      </c>
      <c r="W15" s="5">
        <f>SUM(R15:V15)</f>
        <v>157</v>
      </c>
    </row>
    <row r="16" spans="1:23" x14ac:dyDescent="0.25">
      <c r="A16" s="5">
        <f>RANK(W16,$W$3:$W$63)</f>
        <v>14</v>
      </c>
      <c r="B16" s="12" t="s">
        <v>78</v>
      </c>
      <c r="C16" s="12" t="s">
        <v>5</v>
      </c>
      <c r="D16" s="12">
        <v>1630458</v>
      </c>
      <c r="E16" s="12"/>
      <c r="F16" s="12">
        <v>33</v>
      </c>
      <c r="G16" s="12">
        <v>36</v>
      </c>
      <c r="H16" s="12"/>
      <c r="I16" s="12"/>
      <c r="J16" s="12"/>
      <c r="K16" s="12"/>
      <c r="L16" s="12"/>
      <c r="M16" s="33">
        <v>35</v>
      </c>
      <c r="N16" s="12">
        <f>VLOOKUP(B16,'10A'!$B$2:$H$19,6,0)</f>
        <v>27</v>
      </c>
      <c r="O16" s="69">
        <v>18</v>
      </c>
      <c r="P16" s="12"/>
      <c r="Q16" s="2">
        <f>COUNT(E16:P16)</f>
        <v>5</v>
      </c>
      <c r="R16" s="2">
        <f>IF($Q16&gt;0,LARGE($E16:$P16,1),"-")</f>
        <v>36</v>
      </c>
      <c r="S16" s="2">
        <f>IF($Q16&gt;1,LARGE($E16:$P16,2),"-")</f>
        <v>35</v>
      </c>
      <c r="T16" s="2">
        <f>IF($Q16&gt;2,LARGE($E16:$P16,3),"-")</f>
        <v>33</v>
      </c>
      <c r="U16" s="2">
        <f>IF($Q16&gt;3,LARGE($E16:$P16,4),"-")</f>
        <v>27</v>
      </c>
      <c r="V16" s="2">
        <f>IF($Q16&gt;4,LARGE($E16:$P16,5),"-")</f>
        <v>18</v>
      </c>
      <c r="W16" s="5">
        <f>SUM(R16:V16)</f>
        <v>149</v>
      </c>
    </row>
    <row r="17" spans="1:23" x14ac:dyDescent="0.25">
      <c r="A17" s="5">
        <f>RANK(W17,$W$3:$W$63)</f>
        <v>15</v>
      </c>
      <c r="B17" s="12" t="s">
        <v>20</v>
      </c>
      <c r="C17" s="12" t="s">
        <v>21</v>
      </c>
      <c r="D17" s="12">
        <v>220072</v>
      </c>
      <c r="E17" s="12">
        <v>31</v>
      </c>
      <c r="F17" s="12">
        <v>24</v>
      </c>
      <c r="G17" s="12">
        <v>26</v>
      </c>
      <c r="H17" s="12">
        <v>30</v>
      </c>
      <c r="I17" s="12">
        <v>27</v>
      </c>
      <c r="J17" s="12">
        <v>25</v>
      </c>
      <c r="K17" s="13">
        <v>26</v>
      </c>
      <c r="L17" s="13">
        <v>28</v>
      </c>
      <c r="M17" s="33">
        <v>27</v>
      </c>
      <c r="N17" s="12"/>
      <c r="O17" s="69"/>
      <c r="P17" s="12"/>
      <c r="Q17" s="2">
        <f>COUNT(E17:P17)</f>
        <v>9</v>
      </c>
      <c r="R17" s="2">
        <f>IF($Q17&gt;0,LARGE($E17:$P17,1),"-")</f>
        <v>31</v>
      </c>
      <c r="S17" s="2">
        <f>IF($Q17&gt;1,LARGE($E17:$P17,2),"-")</f>
        <v>30</v>
      </c>
      <c r="T17" s="2">
        <f>IF($Q17&gt;2,LARGE($E17:$P17,3),"-")</f>
        <v>28</v>
      </c>
      <c r="U17" s="2">
        <f>IF($Q17&gt;3,LARGE($E17:$P17,4),"-")</f>
        <v>27</v>
      </c>
      <c r="V17" s="2">
        <f>IF($Q17&gt;4,LARGE($E17:$P17,5),"-")</f>
        <v>27</v>
      </c>
      <c r="W17" s="5">
        <f>SUM(R17:V17)</f>
        <v>143</v>
      </c>
    </row>
    <row r="18" spans="1:23" x14ac:dyDescent="0.25">
      <c r="A18" s="5">
        <f>RANK(W18,$W$3:$W$63)</f>
        <v>16</v>
      </c>
      <c r="B18" s="12" t="s">
        <v>6</v>
      </c>
      <c r="C18" s="12" t="s">
        <v>5</v>
      </c>
      <c r="D18" s="12">
        <v>1630010</v>
      </c>
      <c r="E18" s="12">
        <v>26</v>
      </c>
      <c r="F18" s="12">
        <v>22</v>
      </c>
      <c r="G18" s="12">
        <v>36</v>
      </c>
      <c r="H18" s="12">
        <v>27</v>
      </c>
      <c r="I18" s="12">
        <v>22</v>
      </c>
      <c r="J18" s="12"/>
      <c r="K18" s="12"/>
      <c r="L18" s="13">
        <v>26</v>
      </c>
      <c r="M18" s="12"/>
      <c r="N18" s="12"/>
      <c r="O18" s="69"/>
      <c r="P18" s="12"/>
      <c r="Q18" s="2">
        <f>COUNT(E18:P18)</f>
        <v>6</v>
      </c>
      <c r="R18" s="2">
        <f>IF($Q18&gt;0,LARGE($E18:$P18,1),"-")</f>
        <v>36</v>
      </c>
      <c r="S18" s="2">
        <f>IF($Q18&gt;1,LARGE($E18:$P18,2),"-")</f>
        <v>27</v>
      </c>
      <c r="T18" s="2">
        <f>IF($Q18&gt;2,LARGE($E18:$P18,3),"-")</f>
        <v>26</v>
      </c>
      <c r="U18" s="2">
        <f>IF($Q18&gt;3,LARGE($E18:$P18,4),"-")</f>
        <v>26</v>
      </c>
      <c r="V18" s="2">
        <f>IF($Q18&gt;4,LARGE($E18:$P18,5),"-")</f>
        <v>22</v>
      </c>
      <c r="W18" s="5">
        <f>SUM(R18:V18)</f>
        <v>137</v>
      </c>
    </row>
    <row r="19" spans="1:23" x14ac:dyDescent="0.25">
      <c r="A19" s="5">
        <f>RANK(W19,$W$3:$W$63)</f>
        <v>17</v>
      </c>
      <c r="B19" s="12" t="s">
        <v>8</v>
      </c>
      <c r="C19" s="12" t="s">
        <v>5</v>
      </c>
      <c r="D19" s="12">
        <v>1630011</v>
      </c>
      <c r="E19" s="12">
        <v>41</v>
      </c>
      <c r="F19" s="12">
        <v>25</v>
      </c>
      <c r="G19" s="12"/>
      <c r="H19" s="12">
        <v>32</v>
      </c>
      <c r="I19" s="12">
        <v>34</v>
      </c>
      <c r="J19" s="12"/>
      <c r="K19" s="12"/>
      <c r="L19" s="12"/>
      <c r="M19" s="12"/>
      <c r="N19" s="12"/>
      <c r="O19" s="69"/>
      <c r="P19" s="12"/>
      <c r="Q19" s="2">
        <f>COUNT(E19:P19)</f>
        <v>4</v>
      </c>
      <c r="R19" s="2">
        <f>IF($Q19&gt;0,LARGE($E19:$P19,1),"-")</f>
        <v>41</v>
      </c>
      <c r="S19" s="2">
        <f>IF($Q19&gt;1,LARGE($E19:$P19,2),"-")</f>
        <v>34</v>
      </c>
      <c r="T19" s="2">
        <f>IF($Q19&gt;2,LARGE($E19:$P19,3),"-")</f>
        <v>32</v>
      </c>
      <c r="U19" s="2">
        <f>IF($Q19&gt;3,LARGE($E19:$P19,4),"-")</f>
        <v>25</v>
      </c>
      <c r="V19" s="2" t="str">
        <f>IF($Q19&gt;4,LARGE($E19:$P19,5),"-")</f>
        <v>-</v>
      </c>
      <c r="W19" s="5">
        <f>SUM(R19:V19)</f>
        <v>132</v>
      </c>
    </row>
    <row r="20" spans="1:23" x14ac:dyDescent="0.25">
      <c r="A20" s="5">
        <f>RANK(W20,$W$3:$W$63)</f>
        <v>18</v>
      </c>
      <c r="B20" s="12" t="s">
        <v>98</v>
      </c>
      <c r="C20" s="12" t="s">
        <v>5</v>
      </c>
      <c r="D20" s="12">
        <v>1630391</v>
      </c>
      <c r="E20" s="12"/>
      <c r="F20" s="12"/>
      <c r="G20" s="12">
        <v>41</v>
      </c>
      <c r="H20" s="12">
        <v>37</v>
      </c>
      <c r="I20" s="12"/>
      <c r="J20" s="12"/>
      <c r="K20" s="12"/>
      <c r="L20" s="13">
        <v>44</v>
      </c>
      <c r="M20" s="12"/>
      <c r="N20" s="12"/>
      <c r="O20" s="69"/>
      <c r="P20" s="12"/>
      <c r="Q20" s="2">
        <f>COUNT(E20:P20)</f>
        <v>3</v>
      </c>
      <c r="R20" s="2">
        <f>IF($Q20&gt;0,LARGE($E20:$P20,1),"-")</f>
        <v>44</v>
      </c>
      <c r="S20" s="2">
        <f>IF($Q20&gt;1,LARGE($E20:$P20,2),"-")</f>
        <v>41</v>
      </c>
      <c r="T20" s="2">
        <f>IF($Q20&gt;2,LARGE($E20:$P20,3),"-")</f>
        <v>37</v>
      </c>
      <c r="U20" s="2" t="str">
        <f>IF($Q20&gt;3,LARGE($E20:$P20,4),"-")</f>
        <v>-</v>
      </c>
      <c r="V20" s="2" t="str">
        <f>IF($Q20&gt;4,LARGE($E20:$P20,5),"-")</f>
        <v>-</v>
      </c>
      <c r="W20" s="5">
        <f>SUM(R20:V20)</f>
        <v>122</v>
      </c>
    </row>
    <row r="21" spans="1:23" x14ac:dyDescent="0.25">
      <c r="A21" s="5">
        <f>RANK(W21,$W$3:$W$63)</f>
        <v>19</v>
      </c>
      <c r="B21" s="12" t="s">
        <v>49</v>
      </c>
      <c r="C21" s="12" t="s">
        <v>5</v>
      </c>
      <c r="D21" s="12">
        <v>1630135</v>
      </c>
      <c r="E21" s="12">
        <v>42</v>
      </c>
      <c r="F21" s="12"/>
      <c r="G21" s="12">
        <v>36</v>
      </c>
      <c r="H21" s="12"/>
      <c r="I21" s="12"/>
      <c r="J21" s="12">
        <v>36</v>
      </c>
      <c r="K21" s="12"/>
      <c r="L21" s="12"/>
      <c r="M21" s="12"/>
      <c r="N21" s="12"/>
      <c r="O21" s="69"/>
      <c r="P21" s="12"/>
      <c r="Q21" s="2">
        <f>COUNT(E21:P21)</f>
        <v>3</v>
      </c>
      <c r="R21" s="2">
        <f>IF($Q21&gt;0,LARGE($E21:$P21,1),"-")</f>
        <v>42</v>
      </c>
      <c r="S21" s="2">
        <f>IF($Q21&gt;1,LARGE($E21:$P21,2),"-")</f>
        <v>36</v>
      </c>
      <c r="T21" s="2">
        <f>IF($Q21&gt;2,LARGE($E21:$P21,3),"-")</f>
        <v>36</v>
      </c>
      <c r="U21" s="2" t="str">
        <f>IF($Q21&gt;3,LARGE($E21:$P21,4),"-")</f>
        <v>-</v>
      </c>
      <c r="V21" s="2" t="str">
        <f>IF($Q21&gt;4,LARGE($E21:$P21,5),"-")</f>
        <v>-</v>
      </c>
      <c r="W21" s="5">
        <f>SUM(R21:V21)</f>
        <v>114</v>
      </c>
    </row>
    <row r="22" spans="1:23" x14ac:dyDescent="0.25">
      <c r="A22" s="5">
        <f>RANK(W22,$W$3:$W$63)</f>
        <v>20</v>
      </c>
      <c r="B22" s="12" t="s">
        <v>77</v>
      </c>
      <c r="C22" s="12" t="s">
        <v>5</v>
      </c>
      <c r="D22" s="12">
        <v>1630143</v>
      </c>
      <c r="E22" s="12"/>
      <c r="F22" s="12">
        <v>34</v>
      </c>
      <c r="G22" s="12">
        <v>39</v>
      </c>
      <c r="H22" s="12"/>
      <c r="I22" s="12"/>
      <c r="J22" s="12">
        <v>40</v>
      </c>
      <c r="K22" s="12"/>
      <c r="L22" s="12"/>
      <c r="M22" s="12"/>
      <c r="N22" s="12"/>
      <c r="O22" s="69"/>
      <c r="P22" s="12"/>
      <c r="Q22" s="2">
        <f>COUNT(E22:P22)</f>
        <v>3</v>
      </c>
      <c r="R22" s="2">
        <f>IF($Q22&gt;0,LARGE($E22:$P22,1),"-")</f>
        <v>40</v>
      </c>
      <c r="S22" s="2">
        <f>IF($Q22&gt;1,LARGE($E22:$P22,2),"-")</f>
        <v>39</v>
      </c>
      <c r="T22" s="2">
        <f>IF($Q22&gt;2,LARGE($E22:$P22,3),"-")</f>
        <v>34</v>
      </c>
      <c r="U22" s="2" t="str">
        <f>IF($Q22&gt;3,LARGE($E22:$P22,4),"-")</f>
        <v>-</v>
      </c>
      <c r="V22" s="2" t="str">
        <f>IF($Q22&gt;4,LARGE($E22:$P22,5),"-")</f>
        <v>-</v>
      </c>
      <c r="W22" s="5">
        <f>SUM(R22:V22)</f>
        <v>113</v>
      </c>
    </row>
    <row r="23" spans="1:23" x14ac:dyDescent="0.25">
      <c r="A23" s="5">
        <f>RANK(W23,$W$3:$W$63)</f>
        <v>21</v>
      </c>
      <c r="B23" s="12" t="s">
        <v>66</v>
      </c>
      <c r="C23" s="12" t="s">
        <v>59</v>
      </c>
      <c r="D23" s="12">
        <v>171141</v>
      </c>
      <c r="E23" s="12">
        <v>37</v>
      </c>
      <c r="F23" s="12"/>
      <c r="G23" s="12">
        <v>33</v>
      </c>
      <c r="H23" s="12"/>
      <c r="I23" s="12"/>
      <c r="J23" s="12"/>
      <c r="K23" s="12"/>
      <c r="L23" s="12"/>
      <c r="M23" s="12"/>
      <c r="N23" s="12"/>
      <c r="O23" s="69">
        <v>28</v>
      </c>
      <c r="P23" s="12"/>
      <c r="Q23" s="2">
        <f>COUNT(E23:P23)</f>
        <v>3</v>
      </c>
      <c r="R23" s="2">
        <f>IF($Q23&gt;0,LARGE($E23:$P23,1),"-")</f>
        <v>37</v>
      </c>
      <c r="S23" s="2">
        <f>IF($Q23&gt;1,LARGE($E23:$P23,2),"-")</f>
        <v>33</v>
      </c>
      <c r="T23" s="2">
        <f>IF($Q23&gt;2,LARGE($E23:$P23,3),"-")</f>
        <v>28</v>
      </c>
      <c r="U23" s="2" t="str">
        <f>IF($Q23&gt;3,LARGE($E23:$P23,4),"-")</f>
        <v>-</v>
      </c>
      <c r="V23" s="2" t="str">
        <f>IF($Q23&gt;4,LARGE($E23:$P23,5),"-")</f>
        <v>-</v>
      </c>
      <c r="W23" s="5">
        <f>SUM(R23:V23)</f>
        <v>98</v>
      </c>
    </row>
    <row r="24" spans="1:23" x14ac:dyDescent="0.25">
      <c r="A24" s="5">
        <f>RANK(W24,$W$3:$W$63)</f>
        <v>22</v>
      </c>
      <c r="B24" s="12" t="s">
        <v>79</v>
      </c>
      <c r="C24" s="12" t="s">
        <v>5</v>
      </c>
      <c r="D24" s="12">
        <v>1630068</v>
      </c>
      <c r="E24" s="12"/>
      <c r="F24" s="12">
        <v>26</v>
      </c>
      <c r="G24" s="12"/>
      <c r="H24" s="12"/>
      <c r="I24" s="12"/>
      <c r="J24" s="12"/>
      <c r="K24" s="12"/>
      <c r="L24" s="12"/>
      <c r="M24" s="33">
        <v>31</v>
      </c>
      <c r="N24" s="12">
        <f>VLOOKUP(B24,'10A'!$B$2:$H$19,6,0)</f>
        <v>26</v>
      </c>
      <c r="O24" s="69"/>
      <c r="P24" s="12"/>
      <c r="Q24" s="2">
        <f>COUNT(E24:P24)</f>
        <v>3</v>
      </c>
      <c r="R24" s="2">
        <f>IF($Q24&gt;0,LARGE($E24:$P24,1),"-")</f>
        <v>31</v>
      </c>
      <c r="S24" s="2">
        <f>IF($Q24&gt;1,LARGE($E24:$P24,2),"-")</f>
        <v>26</v>
      </c>
      <c r="T24" s="2">
        <f>IF($Q24&gt;2,LARGE($E24:$P24,3),"-")</f>
        <v>26</v>
      </c>
      <c r="U24" s="2" t="str">
        <f>IF($Q24&gt;3,LARGE($E24:$P24,4),"-")</f>
        <v>-</v>
      </c>
      <c r="V24" s="2" t="str">
        <f>IF($Q24&gt;4,LARGE($E24:$P24,5),"-")</f>
        <v>-</v>
      </c>
      <c r="W24" s="5">
        <f>SUM(R24:V24)</f>
        <v>83</v>
      </c>
    </row>
    <row r="25" spans="1:23" x14ac:dyDescent="0.25">
      <c r="A25" s="5">
        <f>RANK(W25,$W$3:$W$63)</f>
        <v>23</v>
      </c>
      <c r="B25" s="12" t="s">
        <v>74</v>
      </c>
      <c r="C25" s="12" t="s">
        <v>5</v>
      </c>
      <c r="D25" s="12">
        <v>1630493</v>
      </c>
      <c r="E25" s="12"/>
      <c r="F25" s="12">
        <v>43</v>
      </c>
      <c r="G25" s="12"/>
      <c r="H25" s="12"/>
      <c r="I25" s="12"/>
      <c r="J25" s="12"/>
      <c r="K25" s="12"/>
      <c r="L25" s="12"/>
      <c r="M25" s="12"/>
      <c r="N25" s="12"/>
      <c r="O25" s="69">
        <v>34</v>
      </c>
      <c r="P25" s="12"/>
      <c r="Q25" s="2">
        <f>COUNT(E25:P25)</f>
        <v>2</v>
      </c>
      <c r="R25" s="2">
        <f>IF($Q25&gt;0,LARGE($E25:$P25,1),"-")</f>
        <v>43</v>
      </c>
      <c r="S25" s="2">
        <f>IF($Q25&gt;1,LARGE($E25:$P25,2),"-")</f>
        <v>34</v>
      </c>
      <c r="T25" s="2" t="str">
        <f>IF($Q25&gt;2,LARGE($E25:$P25,3),"-")</f>
        <v>-</v>
      </c>
      <c r="U25" s="2" t="str">
        <f>IF($Q25&gt;3,LARGE($E25:$P25,4),"-")</f>
        <v>-</v>
      </c>
      <c r="V25" s="2" t="str">
        <f>IF($Q25&gt;4,LARGE($E25:$P25,5),"-")</f>
        <v>-</v>
      </c>
      <c r="W25" s="5">
        <f>SUM(R25:V25)</f>
        <v>77</v>
      </c>
    </row>
    <row r="26" spans="1:23" x14ac:dyDescent="0.25">
      <c r="A26" s="5">
        <f>RANK(W26,$W$3:$W$63)</f>
        <v>24</v>
      </c>
      <c r="B26" s="12" t="s">
        <v>225</v>
      </c>
      <c r="C26" s="12" t="s">
        <v>226</v>
      </c>
      <c r="D26" s="12">
        <v>1250455</v>
      </c>
      <c r="E26" s="12"/>
      <c r="F26" s="12"/>
      <c r="G26" s="12"/>
      <c r="H26" s="12"/>
      <c r="I26" s="12"/>
      <c r="J26" s="12">
        <v>40</v>
      </c>
      <c r="K26" s="12"/>
      <c r="L26" s="12"/>
      <c r="M26" s="12"/>
      <c r="N26" s="12">
        <f>VLOOKUP(B26,'10A'!$B$2:$H$19,6,0)</f>
        <v>32</v>
      </c>
      <c r="O26" s="69"/>
      <c r="P26" s="12"/>
      <c r="Q26" s="2">
        <f>COUNT(E26:P26)</f>
        <v>2</v>
      </c>
      <c r="R26" s="2">
        <f>IF($Q26&gt;0,LARGE($E26:$P26,1),"-")</f>
        <v>40</v>
      </c>
      <c r="S26" s="2">
        <f>IF($Q26&gt;1,LARGE($E26:$P26,2),"-")</f>
        <v>32</v>
      </c>
      <c r="T26" s="2" t="str">
        <f>IF($Q26&gt;2,LARGE($E26:$P26,3),"-")</f>
        <v>-</v>
      </c>
      <c r="U26" s="2" t="str">
        <f>IF($Q26&gt;3,LARGE($E26:$P26,4),"-")</f>
        <v>-</v>
      </c>
      <c r="V26" s="2" t="str">
        <f>IF($Q26&gt;4,LARGE($E26:$P26,5),"-")</f>
        <v>-</v>
      </c>
      <c r="W26" s="5">
        <f>SUM(R26:V26)</f>
        <v>72</v>
      </c>
    </row>
    <row r="27" spans="1:23" x14ac:dyDescent="0.25">
      <c r="A27" s="5">
        <f>RANK(W27,$W$3:$W$63)</f>
        <v>25</v>
      </c>
      <c r="B27" s="12" t="s">
        <v>317</v>
      </c>
      <c r="C27" s="12" t="s">
        <v>318</v>
      </c>
      <c r="D27" s="12">
        <v>301006</v>
      </c>
      <c r="E27" s="12"/>
      <c r="F27" s="12"/>
      <c r="G27" s="12"/>
      <c r="H27" s="12"/>
      <c r="I27" s="12"/>
      <c r="J27" s="12"/>
      <c r="K27" s="12"/>
      <c r="L27" s="12"/>
      <c r="M27" s="33">
        <v>35</v>
      </c>
      <c r="N27" s="12"/>
      <c r="O27" s="69">
        <v>32</v>
      </c>
      <c r="P27" s="12"/>
      <c r="Q27" s="2">
        <f>COUNT(E27:P27)</f>
        <v>2</v>
      </c>
      <c r="R27" s="2">
        <f>IF($Q27&gt;0,LARGE($E27:$P27,1),"-")</f>
        <v>35</v>
      </c>
      <c r="S27" s="2">
        <f>IF($Q27&gt;1,LARGE($E27:$P27,2),"-")</f>
        <v>32</v>
      </c>
      <c r="T27" s="2" t="str">
        <f>IF($Q27&gt;2,LARGE($E27:$P27,3),"-")</f>
        <v>-</v>
      </c>
      <c r="U27" s="2" t="str">
        <f>IF($Q27&gt;3,LARGE($E27:$P27,4),"-")</f>
        <v>-</v>
      </c>
      <c r="V27" s="2" t="str">
        <f>IF($Q27&gt;4,LARGE($E27:$P27,5),"-")</f>
        <v>-</v>
      </c>
      <c r="W27" s="5">
        <f>SUM(R27:V27)</f>
        <v>67</v>
      </c>
    </row>
    <row r="28" spans="1:23" x14ac:dyDescent="0.25">
      <c r="A28" s="5">
        <f>RANK(W28,$W$3:$W$63)</f>
        <v>25</v>
      </c>
      <c r="B28" s="12" t="s">
        <v>76</v>
      </c>
      <c r="C28" s="12" t="s">
        <v>5</v>
      </c>
      <c r="D28" s="12">
        <v>1630524</v>
      </c>
      <c r="E28" s="12"/>
      <c r="F28" s="12">
        <v>34</v>
      </c>
      <c r="G28" s="12">
        <v>33</v>
      </c>
      <c r="H28" s="12"/>
      <c r="I28" s="12"/>
      <c r="J28" s="12"/>
      <c r="K28" s="12"/>
      <c r="L28" s="12"/>
      <c r="M28" s="12"/>
      <c r="N28" s="12"/>
      <c r="O28" s="69"/>
      <c r="P28" s="12"/>
      <c r="Q28" s="2">
        <f>COUNT(E28:P28)</f>
        <v>2</v>
      </c>
      <c r="R28" s="2">
        <f>IF($Q28&gt;0,LARGE($E28:$P28,1),"-")</f>
        <v>34</v>
      </c>
      <c r="S28" s="2">
        <f>IF($Q28&gt;1,LARGE($E28:$P28,2),"-")</f>
        <v>33</v>
      </c>
      <c r="T28" s="2" t="str">
        <f>IF($Q28&gt;2,LARGE($E28:$P28,3),"-")</f>
        <v>-</v>
      </c>
      <c r="U28" s="2" t="str">
        <f>IF($Q28&gt;3,LARGE($E28:$P28,4),"-")</f>
        <v>-</v>
      </c>
      <c r="V28" s="2" t="str">
        <f>IF($Q28&gt;4,LARGE($E28:$P28,5),"-")</f>
        <v>-</v>
      </c>
      <c r="W28" s="5">
        <f>SUM(R28:V28)</f>
        <v>67</v>
      </c>
    </row>
    <row r="29" spans="1:23" x14ac:dyDescent="0.25">
      <c r="A29" s="5">
        <f>RANK(W29,$W$3:$W$63)</f>
        <v>27</v>
      </c>
      <c r="B29" s="12" t="s">
        <v>113</v>
      </c>
      <c r="C29" s="12" t="s">
        <v>5</v>
      </c>
      <c r="D29" s="12">
        <v>1630007</v>
      </c>
      <c r="E29" s="12"/>
      <c r="F29" s="12"/>
      <c r="G29" s="12">
        <v>30</v>
      </c>
      <c r="H29" s="12"/>
      <c r="I29" s="12"/>
      <c r="J29" s="12"/>
      <c r="K29" s="12"/>
      <c r="L29" s="12"/>
      <c r="M29" s="33">
        <v>32</v>
      </c>
      <c r="N29" s="12"/>
      <c r="O29" s="69"/>
      <c r="P29" s="12"/>
      <c r="Q29" s="2">
        <f>COUNT(E29:P29)</f>
        <v>2</v>
      </c>
      <c r="R29" s="2">
        <f>IF($Q29&gt;0,LARGE($E29:$P29,1),"-")</f>
        <v>32</v>
      </c>
      <c r="S29" s="2">
        <f>IF($Q29&gt;1,LARGE($E29:$P29,2),"-")</f>
        <v>30</v>
      </c>
      <c r="T29" s="2" t="str">
        <f>IF($Q29&gt;2,LARGE($E29:$P29,3),"-")</f>
        <v>-</v>
      </c>
      <c r="U29" s="2" t="str">
        <f>IF($Q29&gt;3,LARGE($E29:$P29,4),"-")</f>
        <v>-</v>
      </c>
      <c r="V29" s="2" t="str">
        <f>IF($Q29&gt;4,LARGE($E29:$P29,5),"-")</f>
        <v>-</v>
      </c>
      <c r="W29" s="5">
        <f>SUM(R29:V29)</f>
        <v>62</v>
      </c>
    </row>
    <row r="30" spans="1:23" x14ac:dyDescent="0.25">
      <c r="A30" s="5">
        <f>RANK(W30,$W$3:$W$63)</f>
        <v>27</v>
      </c>
      <c r="B30" s="12" t="s">
        <v>169</v>
      </c>
      <c r="C30" s="12" t="s">
        <v>150</v>
      </c>
      <c r="D30" s="12">
        <v>1120372</v>
      </c>
      <c r="E30" s="12"/>
      <c r="F30" s="12"/>
      <c r="G30" s="12"/>
      <c r="H30" s="12">
        <v>33</v>
      </c>
      <c r="I30" s="12">
        <v>29</v>
      </c>
      <c r="J30" s="12"/>
      <c r="K30" s="12"/>
      <c r="L30" s="12"/>
      <c r="M30" s="12"/>
      <c r="N30" s="12"/>
      <c r="O30" s="69"/>
      <c r="P30" s="12"/>
      <c r="Q30" s="2">
        <f>COUNT(E30:P30)</f>
        <v>2</v>
      </c>
      <c r="R30" s="2">
        <f>IF($Q30&gt;0,LARGE($E30:$P30,1),"-")</f>
        <v>33</v>
      </c>
      <c r="S30" s="2">
        <f>IF($Q30&gt;1,LARGE($E30:$P30,2),"-")</f>
        <v>29</v>
      </c>
      <c r="T30" s="2" t="str">
        <f>IF($Q30&gt;2,LARGE($E30:$P30,3),"-")</f>
        <v>-</v>
      </c>
      <c r="U30" s="2" t="str">
        <f>IF($Q30&gt;3,LARGE($E30:$P30,4),"-")</f>
        <v>-</v>
      </c>
      <c r="V30" s="2" t="str">
        <f>IF($Q30&gt;4,LARGE($E30:$P30,5),"-")</f>
        <v>-</v>
      </c>
      <c r="W30" s="5">
        <f>SUM(R30:V30)</f>
        <v>62</v>
      </c>
    </row>
    <row r="31" spans="1:23" x14ac:dyDescent="0.25">
      <c r="A31" s="5">
        <f>RANK(W31,$W$3:$W$63)</f>
        <v>29</v>
      </c>
      <c r="B31" s="12" t="s">
        <v>37</v>
      </c>
      <c r="C31" s="12" t="s">
        <v>5</v>
      </c>
      <c r="D31" s="12">
        <v>1630710</v>
      </c>
      <c r="E31" s="12">
        <v>32</v>
      </c>
      <c r="F31" s="12"/>
      <c r="G31" s="12"/>
      <c r="H31" s="12"/>
      <c r="I31" s="12"/>
      <c r="J31" s="12"/>
      <c r="K31" s="12"/>
      <c r="L31" s="12"/>
      <c r="M31" s="12"/>
      <c r="N31" s="12">
        <f>VLOOKUP(B31,'10A'!$B$2:$H$19,6,0)</f>
        <v>25</v>
      </c>
      <c r="O31" s="69"/>
      <c r="P31" s="12"/>
      <c r="Q31" s="2">
        <f>COUNT(E31:P31)</f>
        <v>2</v>
      </c>
      <c r="R31" s="2">
        <f>IF($Q31&gt;0,LARGE($E31:$P31,1),"-")</f>
        <v>32</v>
      </c>
      <c r="S31" s="2">
        <f>IF($Q31&gt;1,LARGE($E31:$P31,2),"-")</f>
        <v>25</v>
      </c>
      <c r="T31" s="2" t="str">
        <f>IF($Q31&gt;2,LARGE($E31:$P31,3),"-")</f>
        <v>-</v>
      </c>
      <c r="U31" s="2" t="str">
        <f>IF($Q31&gt;3,LARGE($E31:$P31,4),"-")</f>
        <v>-</v>
      </c>
      <c r="V31" s="2" t="str">
        <f>IF($Q31&gt;4,LARGE($E31:$P31,5),"-")</f>
        <v>-</v>
      </c>
      <c r="W31" s="5">
        <f>SUM(R31:V31)</f>
        <v>57</v>
      </c>
    </row>
    <row r="32" spans="1:23" x14ac:dyDescent="0.25">
      <c r="A32" s="5">
        <f>RANK(W32,$W$3:$W$63)</f>
        <v>30</v>
      </c>
      <c r="B32" s="12" t="s">
        <v>242</v>
      </c>
      <c r="C32" s="12" t="s">
        <v>150</v>
      </c>
      <c r="D32" s="12">
        <v>1120524</v>
      </c>
      <c r="E32" s="12"/>
      <c r="F32" s="12"/>
      <c r="G32" s="12"/>
      <c r="H32" s="12"/>
      <c r="I32" s="12"/>
      <c r="J32" s="12"/>
      <c r="K32" s="13">
        <v>40</v>
      </c>
      <c r="L32" s="12"/>
      <c r="M32" s="12"/>
      <c r="N32" s="12"/>
      <c r="O32" s="69"/>
      <c r="P32" s="12"/>
      <c r="Q32" s="2">
        <f>COUNT(E32:P32)</f>
        <v>1</v>
      </c>
      <c r="R32" s="2">
        <f>IF($Q32&gt;0,LARGE($E32:$P32,1),"-")</f>
        <v>40</v>
      </c>
      <c r="S32" s="2" t="str">
        <f>IF($Q32&gt;1,LARGE($E32:$P32,2),"-")</f>
        <v>-</v>
      </c>
      <c r="T32" s="2" t="str">
        <f>IF($Q32&gt;2,LARGE($E32:$P32,3),"-")</f>
        <v>-</v>
      </c>
      <c r="U32" s="2" t="str">
        <f>IF($Q32&gt;3,LARGE($E32:$P32,4),"-")</f>
        <v>-</v>
      </c>
      <c r="V32" s="2" t="str">
        <f>IF($Q32&gt;4,LARGE($E32:$P32,5),"-")</f>
        <v>-</v>
      </c>
      <c r="W32" s="5">
        <f>SUM(R32:V32)</f>
        <v>40</v>
      </c>
    </row>
    <row r="33" spans="1:23" x14ac:dyDescent="0.25">
      <c r="A33" s="5">
        <f>RANK(W33,$W$3:$W$63)</f>
        <v>31</v>
      </c>
      <c r="B33" s="12" t="s">
        <v>229</v>
      </c>
      <c r="C33" s="12" t="s">
        <v>230</v>
      </c>
      <c r="D33" s="12">
        <v>984874</v>
      </c>
      <c r="E33" s="12"/>
      <c r="F33" s="12"/>
      <c r="G33" s="12"/>
      <c r="H33" s="12"/>
      <c r="I33" s="12"/>
      <c r="J33" s="12">
        <v>39</v>
      </c>
      <c r="K33" s="12"/>
      <c r="L33" s="12"/>
      <c r="M33" s="12"/>
      <c r="N33" s="12"/>
      <c r="O33" s="69"/>
      <c r="P33" s="12"/>
      <c r="Q33" s="2">
        <f>COUNT(E33:P33)</f>
        <v>1</v>
      </c>
      <c r="R33" s="2">
        <f>IF($Q33&gt;0,LARGE($E33:$P33,1),"-")</f>
        <v>39</v>
      </c>
      <c r="S33" s="2" t="str">
        <f>IF($Q33&gt;1,LARGE($E33:$P33,2),"-")</f>
        <v>-</v>
      </c>
      <c r="T33" s="2" t="str">
        <f>IF($Q33&gt;2,LARGE($E33:$P33,3),"-")</f>
        <v>-</v>
      </c>
      <c r="U33" s="2" t="str">
        <f>IF($Q33&gt;3,LARGE($E33:$P33,4),"-")</f>
        <v>-</v>
      </c>
      <c r="V33" s="2" t="str">
        <f>IF($Q33&gt;4,LARGE($E33:$P33,5),"-")</f>
        <v>-</v>
      </c>
      <c r="W33" s="5">
        <f>SUM(R33:V33)</f>
        <v>39</v>
      </c>
    </row>
    <row r="34" spans="1:23" x14ac:dyDescent="0.25">
      <c r="A34" s="5">
        <f>RANK(W34,$W$3:$W$63)</f>
        <v>32</v>
      </c>
      <c r="B34" s="12" t="s">
        <v>176</v>
      </c>
      <c r="C34" s="12" t="s">
        <v>5</v>
      </c>
      <c r="D34" s="12">
        <v>1630507</v>
      </c>
      <c r="E34" s="12"/>
      <c r="F34" s="12"/>
      <c r="G34" s="12"/>
      <c r="H34" s="12">
        <v>36</v>
      </c>
      <c r="I34" s="12"/>
      <c r="J34" s="12"/>
      <c r="K34" s="12"/>
      <c r="L34" s="12"/>
      <c r="M34" s="12"/>
      <c r="N34" s="12"/>
      <c r="O34" s="69"/>
      <c r="P34" s="12"/>
      <c r="Q34" s="2">
        <f>COUNT(E34:P34)</f>
        <v>1</v>
      </c>
      <c r="R34" s="2">
        <f>IF($Q34&gt;0,LARGE($E34:$P34,1),"-")</f>
        <v>36</v>
      </c>
      <c r="S34" s="2" t="str">
        <f>IF($Q34&gt;1,LARGE($E34:$P34,2),"-")</f>
        <v>-</v>
      </c>
      <c r="T34" s="2" t="str">
        <f>IF($Q34&gt;2,LARGE($E34:$P34,3),"-")</f>
        <v>-</v>
      </c>
      <c r="U34" s="2" t="str">
        <f>IF($Q34&gt;3,LARGE($E34:$P34,4),"-")</f>
        <v>-</v>
      </c>
      <c r="V34" s="2" t="str">
        <f>IF($Q34&gt;4,LARGE($E34:$P34,5),"-")</f>
        <v>-</v>
      </c>
      <c r="W34" s="5">
        <f>SUM(R34:V34)</f>
        <v>36</v>
      </c>
    </row>
    <row r="35" spans="1:23" x14ac:dyDescent="0.25">
      <c r="A35" s="5">
        <f>RANK(W35,$W$3:$W$63)</f>
        <v>32</v>
      </c>
      <c r="B35" s="12" t="s">
        <v>315</v>
      </c>
      <c r="C35" s="12" t="s">
        <v>5</v>
      </c>
      <c r="D35" s="12">
        <v>1630180</v>
      </c>
      <c r="E35" s="12"/>
      <c r="F35" s="12"/>
      <c r="G35" s="12"/>
      <c r="H35" s="12"/>
      <c r="I35" s="12"/>
      <c r="J35" s="12"/>
      <c r="K35" s="12"/>
      <c r="L35" s="12"/>
      <c r="M35" s="33">
        <v>36</v>
      </c>
      <c r="N35" s="12"/>
      <c r="O35" s="69"/>
      <c r="P35" s="12"/>
      <c r="Q35" s="2">
        <f>COUNT(E35:P35)</f>
        <v>1</v>
      </c>
      <c r="R35" s="2">
        <f>IF($Q35&gt;0,LARGE($E35:$P35,1),"-")</f>
        <v>36</v>
      </c>
      <c r="S35" s="2" t="str">
        <f>IF($Q35&gt;1,LARGE($E35:$P35,2),"-")</f>
        <v>-</v>
      </c>
      <c r="T35" s="2" t="str">
        <f>IF($Q35&gt;2,LARGE($E35:$P35,3),"-")</f>
        <v>-</v>
      </c>
      <c r="U35" s="2" t="str">
        <f>IF($Q35&gt;3,LARGE($E35:$P35,4),"-")</f>
        <v>-</v>
      </c>
      <c r="V35" s="2" t="str">
        <f>IF($Q35&gt;4,LARGE($E35:$P35,5),"-")</f>
        <v>-</v>
      </c>
      <c r="W35" s="5">
        <f>SUM(R35:V35)</f>
        <v>36</v>
      </c>
    </row>
    <row r="36" spans="1:23" x14ac:dyDescent="0.25">
      <c r="A36" s="5">
        <f>RANK(W36,$W$3:$W$63)</f>
        <v>32</v>
      </c>
      <c r="B36" s="12" t="s">
        <v>178</v>
      </c>
      <c r="C36" s="12" t="s">
        <v>5</v>
      </c>
      <c r="D36" s="12">
        <v>1630580</v>
      </c>
      <c r="E36" s="12"/>
      <c r="F36" s="12"/>
      <c r="G36" s="12"/>
      <c r="H36" s="12">
        <v>36</v>
      </c>
      <c r="I36" s="12"/>
      <c r="J36" s="12"/>
      <c r="K36" s="12"/>
      <c r="L36" s="12"/>
      <c r="M36" s="12"/>
      <c r="N36" s="12"/>
      <c r="O36" s="69"/>
      <c r="P36" s="12"/>
      <c r="Q36" s="2">
        <f>COUNT(E36:P36)</f>
        <v>1</v>
      </c>
      <c r="R36" s="2">
        <f>IF($Q36&gt;0,LARGE($E36:$P36,1),"-")</f>
        <v>36</v>
      </c>
      <c r="S36" s="2" t="str">
        <f>IF($Q36&gt;1,LARGE($E36:$P36,2),"-")</f>
        <v>-</v>
      </c>
      <c r="T36" s="2" t="str">
        <f>IF($Q36&gt;2,LARGE($E36:$P36,3),"-")</f>
        <v>-</v>
      </c>
      <c r="U36" s="2" t="str">
        <f>IF($Q36&gt;3,LARGE($E36:$P36,4),"-")</f>
        <v>-</v>
      </c>
      <c r="V36" s="2" t="str">
        <f>IF($Q36&gt;4,LARGE($E36:$P36,5),"-")</f>
        <v>-</v>
      </c>
      <c r="W36" s="5">
        <f>SUM(R36:V36)</f>
        <v>36</v>
      </c>
    </row>
    <row r="37" spans="1:23" x14ac:dyDescent="0.25">
      <c r="A37" s="5">
        <f>RANK(W37,$W$3:$W$63)</f>
        <v>35</v>
      </c>
      <c r="B37" s="12" t="s">
        <v>358</v>
      </c>
      <c r="C37" s="12" t="s">
        <v>21</v>
      </c>
      <c r="D37" s="12">
        <v>220221</v>
      </c>
      <c r="E37" s="12"/>
      <c r="F37" s="12"/>
      <c r="G37" s="12"/>
      <c r="H37" s="12"/>
      <c r="I37" s="12"/>
      <c r="J37" s="12"/>
      <c r="K37" s="12"/>
      <c r="L37" s="12"/>
      <c r="M37" s="33"/>
      <c r="N37" s="12"/>
      <c r="O37" s="69">
        <v>35</v>
      </c>
      <c r="P37" s="12"/>
      <c r="Q37" s="2">
        <f>COUNT(E37:P37)</f>
        <v>1</v>
      </c>
      <c r="R37" s="2">
        <f>IF($Q37&gt;0,LARGE($E37:$P37,1),"-")</f>
        <v>35</v>
      </c>
      <c r="S37" s="2" t="str">
        <f>IF($Q37&gt;1,LARGE($E37:$P37,2),"-")</f>
        <v>-</v>
      </c>
      <c r="T37" s="2" t="str">
        <f>IF($Q37&gt;2,LARGE($E37:$P37,3),"-")</f>
        <v>-</v>
      </c>
      <c r="U37" s="2" t="str">
        <f>IF($Q37&gt;3,LARGE($E37:$P37,4),"-")</f>
        <v>-</v>
      </c>
      <c r="V37" s="2" t="str">
        <f>IF($Q37&gt;4,LARGE($E37:$P37,5),"-")</f>
        <v>-</v>
      </c>
      <c r="W37" s="5">
        <f>SUM(R37:V37)</f>
        <v>35</v>
      </c>
    </row>
    <row r="38" spans="1:23" x14ac:dyDescent="0.25">
      <c r="A38" s="5">
        <f>RANK(W38,$W$3:$W$63)</f>
        <v>35</v>
      </c>
      <c r="B38" s="12" t="s">
        <v>361</v>
      </c>
      <c r="C38" s="12" t="s">
        <v>150</v>
      </c>
      <c r="D38" s="12">
        <v>1120500</v>
      </c>
      <c r="E38" s="12"/>
      <c r="F38" s="12"/>
      <c r="G38" s="12"/>
      <c r="H38" s="12"/>
      <c r="I38" s="12"/>
      <c r="J38" s="12"/>
      <c r="K38" s="12"/>
      <c r="L38" s="12"/>
      <c r="M38" s="33"/>
      <c r="N38" s="12"/>
      <c r="O38" s="69">
        <v>35</v>
      </c>
      <c r="P38" s="12"/>
      <c r="Q38" s="2">
        <f>COUNT(E38:P38)</f>
        <v>1</v>
      </c>
      <c r="R38" s="2">
        <f>IF($Q38&gt;0,LARGE($E38:$P38,1),"-")</f>
        <v>35</v>
      </c>
      <c r="S38" s="2" t="str">
        <f>IF($Q38&gt;1,LARGE($E38:$P38,2),"-")</f>
        <v>-</v>
      </c>
      <c r="T38" s="2" t="str">
        <f>IF($Q38&gt;2,LARGE($E38:$P38,3),"-")</f>
        <v>-</v>
      </c>
      <c r="U38" s="2" t="str">
        <f>IF($Q38&gt;3,LARGE($E38:$P38,4),"-")</f>
        <v>-</v>
      </c>
      <c r="V38" s="2" t="str">
        <f>IF($Q38&gt;4,LARGE($E38:$P38,5),"-")</f>
        <v>-</v>
      </c>
      <c r="W38" s="5">
        <f>SUM(R38:V38)</f>
        <v>35</v>
      </c>
    </row>
    <row r="39" spans="1:23" x14ac:dyDescent="0.25">
      <c r="A39" s="5">
        <f>RANK(W39,$W$3:$W$63)</f>
        <v>37</v>
      </c>
      <c r="B39" s="12" t="s">
        <v>362</v>
      </c>
      <c r="C39" s="12" t="s">
        <v>363</v>
      </c>
      <c r="D39" s="12">
        <v>1330078</v>
      </c>
      <c r="E39" s="12"/>
      <c r="F39" s="12"/>
      <c r="G39" s="12"/>
      <c r="H39" s="12"/>
      <c r="I39" s="12"/>
      <c r="J39" s="12"/>
      <c r="K39" s="12"/>
      <c r="L39" s="12"/>
      <c r="M39" s="33"/>
      <c r="N39" s="12"/>
      <c r="O39" s="69">
        <v>34</v>
      </c>
      <c r="P39" s="12"/>
      <c r="Q39" s="2">
        <f>COUNT(E39:P39)</f>
        <v>1</v>
      </c>
      <c r="R39" s="2">
        <f>IF($Q39&gt;0,LARGE($E39:$P39,1),"-")</f>
        <v>34</v>
      </c>
      <c r="S39" s="2" t="str">
        <f>IF($Q39&gt;1,LARGE($E39:$P39,2),"-")</f>
        <v>-</v>
      </c>
      <c r="T39" s="2" t="str">
        <f>IF($Q39&gt;2,LARGE($E39:$P39,3),"-")</f>
        <v>-</v>
      </c>
      <c r="U39" s="2" t="str">
        <f>IF($Q39&gt;3,LARGE($E39:$P39,4),"-")</f>
        <v>-</v>
      </c>
      <c r="V39" s="2" t="str">
        <f>IF($Q39&gt;4,LARGE($E39:$P39,5),"-")</f>
        <v>-</v>
      </c>
      <c r="W39" s="5">
        <f>SUM(R39:V39)</f>
        <v>34</v>
      </c>
    </row>
    <row r="40" spans="1:23" x14ac:dyDescent="0.25">
      <c r="A40" s="5">
        <f>RANK(W40,$W$3:$W$63)</f>
        <v>37</v>
      </c>
      <c r="B40" s="12" t="s">
        <v>245</v>
      </c>
      <c r="C40" s="12" t="s">
        <v>150</v>
      </c>
      <c r="D40" s="12">
        <v>1120448</v>
      </c>
      <c r="E40" s="12"/>
      <c r="F40" s="12"/>
      <c r="G40" s="12"/>
      <c r="H40" s="12"/>
      <c r="I40" s="12"/>
      <c r="J40" s="12"/>
      <c r="K40" s="13">
        <v>34</v>
      </c>
      <c r="L40" s="12"/>
      <c r="M40" s="12"/>
      <c r="N40" s="12"/>
      <c r="O40" s="69"/>
      <c r="P40" s="12"/>
      <c r="Q40" s="2">
        <f>COUNT(E40:P40)</f>
        <v>1</v>
      </c>
      <c r="R40" s="2">
        <f>IF($Q40&gt;0,LARGE($E40:$P40,1),"-")</f>
        <v>34</v>
      </c>
      <c r="S40" s="2" t="str">
        <f>IF($Q40&gt;1,LARGE($E40:$P40,2),"-")</f>
        <v>-</v>
      </c>
      <c r="T40" s="2" t="str">
        <f>IF($Q40&gt;2,LARGE($E40:$P40,3),"-")</f>
        <v>-</v>
      </c>
      <c r="U40" s="2" t="str">
        <f>IF($Q40&gt;3,LARGE($E40:$P40,4),"-")</f>
        <v>-</v>
      </c>
      <c r="V40" s="2" t="str">
        <f>IF($Q40&gt;4,LARGE($E40:$P40,5),"-")</f>
        <v>-</v>
      </c>
      <c r="W40" s="5">
        <f>SUM(R40:V40)</f>
        <v>34</v>
      </c>
    </row>
    <row r="41" spans="1:23" x14ac:dyDescent="0.25">
      <c r="A41" s="5">
        <f>RANK(W41,$W$3:$W$63)</f>
        <v>39</v>
      </c>
      <c r="B41" s="12" t="s">
        <v>364</v>
      </c>
      <c r="C41" s="12" t="s">
        <v>365</v>
      </c>
      <c r="D41" s="12">
        <v>31620</v>
      </c>
      <c r="E41" s="12"/>
      <c r="F41" s="12"/>
      <c r="G41" s="12"/>
      <c r="H41" s="12"/>
      <c r="I41" s="12"/>
      <c r="J41" s="12"/>
      <c r="K41" s="12"/>
      <c r="L41" s="12"/>
      <c r="M41" s="33"/>
      <c r="N41" s="12"/>
      <c r="O41" s="69">
        <v>33</v>
      </c>
      <c r="P41" s="12"/>
      <c r="Q41" s="2">
        <f>COUNT(E41:P41)</f>
        <v>1</v>
      </c>
      <c r="R41" s="2">
        <f>IF($Q41&gt;0,LARGE($E41:$P41,1),"-")</f>
        <v>33</v>
      </c>
      <c r="S41" s="2" t="str">
        <f>IF($Q41&gt;1,LARGE($E41:$P41,2),"-")</f>
        <v>-</v>
      </c>
      <c r="T41" s="2" t="str">
        <f>IF($Q41&gt;2,LARGE($E41:$P41,3),"-")</f>
        <v>-</v>
      </c>
      <c r="U41" s="2" t="str">
        <f>IF($Q41&gt;3,LARGE($E41:$P41,4),"-")</f>
        <v>-</v>
      </c>
      <c r="V41" s="2" t="str">
        <f>IF($Q41&gt;4,LARGE($E41:$P41,5),"-")</f>
        <v>-</v>
      </c>
      <c r="W41" s="5">
        <f>SUM(R41:V41)</f>
        <v>33</v>
      </c>
    </row>
    <row r="42" spans="1:23" x14ac:dyDescent="0.25">
      <c r="A42" s="5">
        <f>RANK(W42,$W$3:$W$63)</f>
        <v>39</v>
      </c>
      <c r="B42" s="12" t="s">
        <v>166</v>
      </c>
      <c r="C42" s="12" t="s">
        <v>5</v>
      </c>
      <c r="D42" s="12">
        <v>1630022</v>
      </c>
      <c r="E42" s="12"/>
      <c r="F42" s="12"/>
      <c r="G42" s="12"/>
      <c r="H42" s="12"/>
      <c r="I42" s="12">
        <v>33</v>
      </c>
      <c r="J42" s="12"/>
      <c r="K42" s="12"/>
      <c r="L42" s="12"/>
      <c r="M42" s="12"/>
      <c r="N42" s="12"/>
      <c r="O42" s="69"/>
      <c r="P42" s="12"/>
      <c r="Q42" s="2">
        <f>COUNT(E42:P42)</f>
        <v>1</v>
      </c>
      <c r="R42" s="2">
        <f>IF($Q42&gt;0,LARGE($E42:$P42,1),"-")</f>
        <v>33</v>
      </c>
      <c r="S42" s="2" t="str">
        <f>IF($Q42&gt;1,LARGE($E42:$P42,2),"-")</f>
        <v>-</v>
      </c>
      <c r="T42" s="2" t="str">
        <f>IF($Q42&gt;2,LARGE($E42:$P42,3),"-")</f>
        <v>-</v>
      </c>
      <c r="U42" s="2" t="str">
        <f>IF($Q42&gt;3,LARGE($E42:$P42,4),"-")</f>
        <v>-</v>
      </c>
      <c r="V42" s="2" t="str">
        <f>IF($Q42&gt;4,LARGE($E42:$P42,5),"-")</f>
        <v>-</v>
      </c>
      <c r="W42" s="5">
        <f>SUM(R42:V42)</f>
        <v>33</v>
      </c>
    </row>
    <row r="43" spans="1:23" x14ac:dyDescent="0.25">
      <c r="A43" s="5">
        <f>RANK(W43,$W$3:$W$63)</f>
        <v>39</v>
      </c>
      <c r="B43" s="12" t="s">
        <v>180</v>
      </c>
      <c r="C43" s="12" t="s">
        <v>150</v>
      </c>
      <c r="D43" s="12">
        <v>1120960</v>
      </c>
      <c r="E43" s="12"/>
      <c r="F43" s="12"/>
      <c r="G43" s="12"/>
      <c r="H43" s="12">
        <v>33</v>
      </c>
      <c r="I43" s="12"/>
      <c r="J43" s="12"/>
      <c r="K43" s="12"/>
      <c r="L43" s="12"/>
      <c r="M43" s="12"/>
      <c r="N43" s="12"/>
      <c r="O43" s="69"/>
      <c r="P43" s="12"/>
      <c r="Q43" s="2">
        <f>COUNT(E43:P43)</f>
        <v>1</v>
      </c>
      <c r="R43" s="2">
        <f>IF($Q43&gt;0,LARGE($E43:$P43,1),"-")</f>
        <v>33</v>
      </c>
      <c r="S43" s="2" t="str">
        <f>IF($Q43&gt;1,LARGE($E43:$P43,2),"-")</f>
        <v>-</v>
      </c>
      <c r="T43" s="2" t="str">
        <f>IF($Q43&gt;2,LARGE($E43:$P43,3),"-")</f>
        <v>-</v>
      </c>
      <c r="U43" s="2" t="str">
        <f>IF($Q43&gt;3,LARGE($E43:$P43,4),"-")</f>
        <v>-</v>
      </c>
      <c r="V43" s="2" t="str">
        <f>IF($Q43&gt;4,LARGE($E43:$P43,5),"-")</f>
        <v>-</v>
      </c>
      <c r="W43" s="5">
        <f>SUM(R43:V43)</f>
        <v>33</v>
      </c>
    </row>
    <row r="44" spans="1:23" x14ac:dyDescent="0.25">
      <c r="A44" s="5">
        <f>RANK(W44,$W$3:$W$63)</f>
        <v>42</v>
      </c>
      <c r="B44" s="12" t="s">
        <v>368</v>
      </c>
      <c r="C44" s="12" t="s">
        <v>21</v>
      </c>
      <c r="D44" s="12">
        <v>220502</v>
      </c>
      <c r="E44" s="12"/>
      <c r="F44" s="12"/>
      <c r="G44" s="12"/>
      <c r="H44" s="12"/>
      <c r="I44" s="12"/>
      <c r="J44" s="12"/>
      <c r="K44" s="12"/>
      <c r="L44" s="12"/>
      <c r="M44" s="33"/>
      <c r="N44" s="12"/>
      <c r="O44" s="69">
        <v>31</v>
      </c>
      <c r="P44" s="12"/>
      <c r="Q44" s="2">
        <f>COUNT(E44:P44)</f>
        <v>1</v>
      </c>
      <c r="R44" s="2">
        <f>IF($Q44&gt;0,LARGE($E44:$P44,1),"-")</f>
        <v>31</v>
      </c>
      <c r="S44" s="2" t="str">
        <f>IF($Q44&gt;1,LARGE($E44:$P44,2),"-")</f>
        <v>-</v>
      </c>
      <c r="T44" s="2" t="str">
        <f>IF($Q44&gt;2,LARGE($E44:$P44,3),"-")</f>
        <v>-</v>
      </c>
      <c r="U44" s="2" t="str">
        <f>IF($Q44&gt;3,LARGE($E44:$P44,4),"-")</f>
        <v>-</v>
      </c>
      <c r="V44" s="2" t="str">
        <f>IF($Q44&gt;4,LARGE($E44:$P44,5),"-")</f>
        <v>-</v>
      </c>
      <c r="W44" s="5">
        <f>SUM(R44:V44)</f>
        <v>31</v>
      </c>
    </row>
    <row r="45" spans="1:23" x14ac:dyDescent="0.25">
      <c r="A45" s="5">
        <f>RANK(W45,$W$3:$W$63)</f>
        <v>42</v>
      </c>
      <c r="B45" s="12" t="s">
        <v>321</v>
      </c>
      <c r="C45" s="12" t="s">
        <v>5</v>
      </c>
      <c r="D45" s="12">
        <v>1630160</v>
      </c>
      <c r="E45" s="12"/>
      <c r="F45" s="12"/>
      <c r="G45" s="12"/>
      <c r="H45" s="12"/>
      <c r="I45" s="12"/>
      <c r="J45" s="12"/>
      <c r="K45" s="12"/>
      <c r="L45" s="12"/>
      <c r="M45" s="33">
        <v>31</v>
      </c>
      <c r="N45" s="12"/>
      <c r="O45" s="69"/>
      <c r="P45" s="12"/>
      <c r="Q45" s="2">
        <f>COUNT(E45:P45)</f>
        <v>1</v>
      </c>
      <c r="R45" s="2">
        <f>IF($Q45&gt;0,LARGE($E45:$P45,1),"-")</f>
        <v>31</v>
      </c>
      <c r="S45" s="2" t="str">
        <f>IF($Q45&gt;1,LARGE($E45:$P45,2),"-")</f>
        <v>-</v>
      </c>
      <c r="T45" s="2" t="str">
        <f>IF($Q45&gt;2,LARGE($E45:$P45,3),"-")</f>
        <v>-</v>
      </c>
      <c r="U45" s="2" t="str">
        <f>IF($Q45&gt;3,LARGE($E45:$P45,4),"-")</f>
        <v>-</v>
      </c>
      <c r="V45" s="2" t="str">
        <f>IF($Q45&gt;4,LARGE($E45:$P45,5),"-")</f>
        <v>-</v>
      </c>
      <c r="W45" s="5">
        <f>SUM(R45:V45)</f>
        <v>31</v>
      </c>
    </row>
    <row r="46" spans="1:23" x14ac:dyDescent="0.25">
      <c r="A46" s="5">
        <f>RANK(W46,$W$3:$W$63)</f>
        <v>42</v>
      </c>
      <c r="B46" s="12" t="s">
        <v>347</v>
      </c>
      <c r="C46" s="12" t="s">
        <v>5</v>
      </c>
      <c r="D46" s="12">
        <v>1630536</v>
      </c>
      <c r="E46" s="12"/>
      <c r="F46" s="12"/>
      <c r="G46" s="12"/>
      <c r="H46" s="12"/>
      <c r="I46" s="12"/>
      <c r="J46" s="12"/>
      <c r="K46" s="12"/>
      <c r="L46" s="12"/>
      <c r="M46" s="12"/>
      <c r="N46" s="12">
        <f>VLOOKUP(B46,'10A'!$B$2:$H$19,6,0)</f>
        <v>31</v>
      </c>
      <c r="O46" s="69"/>
      <c r="P46" s="12"/>
      <c r="Q46" s="2">
        <f>COUNT(E46:P46)</f>
        <v>1</v>
      </c>
      <c r="R46" s="2">
        <f>IF($Q46&gt;0,LARGE($E46:$P46,1),"-")</f>
        <v>31</v>
      </c>
      <c r="S46" s="2" t="str">
        <f>IF($Q46&gt;1,LARGE($E46:$P46,2),"-")</f>
        <v>-</v>
      </c>
      <c r="T46" s="2" t="str">
        <f>IF($Q46&gt;2,LARGE($E46:$P46,3),"-")</f>
        <v>-</v>
      </c>
      <c r="U46" s="2" t="str">
        <f>IF($Q46&gt;3,LARGE($E46:$P46,4),"-")</f>
        <v>-</v>
      </c>
      <c r="V46" s="2" t="str">
        <f>IF($Q46&gt;4,LARGE($E46:$P46,5),"-")</f>
        <v>-</v>
      </c>
      <c r="W46" s="5">
        <f>SUM(R46:V46)</f>
        <v>31</v>
      </c>
    </row>
    <row r="47" spans="1:23" x14ac:dyDescent="0.25">
      <c r="A47" s="5">
        <f>RANK(W47,$W$3:$W$63)</f>
        <v>45</v>
      </c>
      <c r="B47" s="12" t="s">
        <v>247</v>
      </c>
      <c r="C47" s="12" t="s">
        <v>248</v>
      </c>
      <c r="D47" s="12">
        <v>560264</v>
      </c>
      <c r="E47" s="12"/>
      <c r="F47" s="12"/>
      <c r="G47" s="12"/>
      <c r="H47" s="12"/>
      <c r="I47" s="12"/>
      <c r="J47" s="12"/>
      <c r="K47" s="13">
        <v>30</v>
      </c>
      <c r="L47" s="12"/>
      <c r="M47" s="12"/>
      <c r="N47" s="12"/>
      <c r="O47" s="69"/>
      <c r="P47" s="12"/>
      <c r="Q47" s="2">
        <f>COUNT(E47:P47)</f>
        <v>1</v>
      </c>
      <c r="R47" s="2">
        <f>IF($Q47&gt;0,LARGE($E47:$P47,1),"-")</f>
        <v>30</v>
      </c>
      <c r="S47" s="2" t="str">
        <f>IF($Q47&gt;1,LARGE($E47:$P47,2),"-")</f>
        <v>-</v>
      </c>
      <c r="T47" s="2" t="str">
        <f>IF($Q47&gt;2,LARGE($E47:$P47,3),"-")</f>
        <v>-</v>
      </c>
      <c r="U47" s="2" t="str">
        <f>IF($Q47&gt;3,LARGE($E47:$P47,4),"-")</f>
        <v>-</v>
      </c>
      <c r="V47" s="2" t="str">
        <f>IF($Q47&gt;4,LARGE($E47:$P47,5),"-")</f>
        <v>-</v>
      </c>
      <c r="W47" s="5">
        <f>SUM(R47:V47)</f>
        <v>30</v>
      </c>
    </row>
    <row r="48" spans="1:23" x14ac:dyDescent="0.25">
      <c r="A48" s="5">
        <f>RANK(W48,$W$3:$W$63)</f>
        <v>46</v>
      </c>
      <c r="B48" s="12" t="s">
        <v>370</v>
      </c>
      <c r="C48" s="12" t="s">
        <v>371</v>
      </c>
      <c r="D48" s="12">
        <v>1801487</v>
      </c>
      <c r="E48" s="12"/>
      <c r="F48" s="12"/>
      <c r="G48" s="12"/>
      <c r="H48" s="12"/>
      <c r="I48" s="12"/>
      <c r="J48" s="12"/>
      <c r="K48" s="12"/>
      <c r="L48" s="12"/>
      <c r="M48" s="33"/>
      <c r="N48" s="12"/>
      <c r="O48" s="69">
        <v>28</v>
      </c>
      <c r="P48" s="12"/>
      <c r="Q48" s="2">
        <f>COUNT(E48:P48)</f>
        <v>1</v>
      </c>
      <c r="R48" s="2">
        <f>IF($Q48&gt;0,LARGE($E48:$P48,1),"-")</f>
        <v>28</v>
      </c>
      <c r="S48" s="2" t="str">
        <f>IF($Q48&gt;1,LARGE($E48:$P48,2),"-")</f>
        <v>-</v>
      </c>
      <c r="T48" s="2" t="str">
        <f>IF($Q48&gt;2,LARGE($E48:$P48,3),"-")</f>
        <v>-</v>
      </c>
      <c r="U48" s="2" t="str">
        <f>IF($Q48&gt;3,LARGE($E48:$P48,4),"-")</f>
        <v>-</v>
      </c>
      <c r="V48" s="2" t="str">
        <f>IF($Q48&gt;4,LARGE($E48:$P48,5),"-")</f>
        <v>-</v>
      </c>
      <c r="W48" s="5">
        <f>SUM(R48:V48)</f>
        <v>28</v>
      </c>
    </row>
    <row r="49" spans="1:23" x14ac:dyDescent="0.25">
      <c r="A49" s="5">
        <f>RANK(W49,$W$3:$W$63)</f>
        <v>47</v>
      </c>
      <c r="B49" s="12" t="s">
        <v>372</v>
      </c>
      <c r="C49" s="12" t="s">
        <v>150</v>
      </c>
      <c r="D49" s="12">
        <v>1120785</v>
      </c>
      <c r="E49" s="12"/>
      <c r="F49" s="12"/>
      <c r="G49" s="12"/>
      <c r="H49" s="12"/>
      <c r="I49" s="12"/>
      <c r="J49" s="12"/>
      <c r="K49" s="12"/>
      <c r="L49" s="12"/>
      <c r="M49" s="33"/>
      <c r="N49" s="12"/>
      <c r="O49" s="69">
        <v>27</v>
      </c>
      <c r="P49" s="12"/>
      <c r="Q49" s="2">
        <f>COUNT(E49:P49)</f>
        <v>1</v>
      </c>
      <c r="R49" s="2">
        <f>IF($Q49&gt;0,LARGE($E49:$P49,1),"-")</f>
        <v>27</v>
      </c>
      <c r="S49" s="2" t="str">
        <f>IF($Q49&gt;1,LARGE($E49:$P49,2),"-")</f>
        <v>-</v>
      </c>
      <c r="T49" s="2" t="str">
        <f>IF($Q49&gt;2,LARGE($E49:$P49,3),"-")</f>
        <v>-</v>
      </c>
      <c r="U49" s="2" t="str">
        <f>IF($Q49&gt;3,LARGE($E49:$P49,4),"-")</f>
        <v>-</v>
      </c>
      <c r="V49" s="2" t="str">
        <f>IF($Q49&gt;4,LARGE($E49:$P49,5),"-")</f>
        <v>-</v>
      </c>
      <c r="W49" s="5">
        <f>SUM(R49:V49)</f>
        <v>27</v>
      </c>
    </row>
    <row r="50" spans="1:23" x14ac:dyDescent="0.25">
      <c r="A50" s="5">
        <f>RANK(W50,$W$3:$W$63)</f>
        <v>47</v>
      </c>
      <c r="B50" s="12" t="s">
        <v>373</v>
      </c>
      <c r="C50" s="12" t="s">
        <v>150</v>
      </c>
      <c r="D50" s="12">
        <v>1120774</v>
      </c>
      <c r="E50" s="12"/>
      <c r="F50" s="12"/>
      <c r="G50" s="12"/>
      <c r="H50" s="12"/>
      <c r="I50" s="12"/>
      <c r="J50" s="12"/>
      <c r="K50" s="12"/>
      <c r="L50" s="12"/>
      <c r="M50" s="33"/>
      <c r="N50" s="12"/>
      <c r="O50" s="69">
        <v>27</v>
      </c>
      <c r="P50" s="12"/>
      <c r="Q50" s="2">
        <f>COUNT(E50:P50)</f>
        <v>1</v>
      </c>
      <c r="R50" s="2">
        <f>IF($Q50&gt;0,LARGE($E50:$P50,1),"-")</f>
        <v>27</v>
      </c>
      <c r="S50" s="2" t="str">
        <f>IF($Q50&gt;1,LARGE($E50:$P50,2),"-")</f>
        <v>-</v>
      </c>
      <c r="T50" s="2" t="str">
        <f>IF($Q50&gt;2,LARGE($E50:$P50,3),"-")</f>
        <v>-</v>
      </c>
      <c r="U50" s="2" t="str">
        <f>IF($Q50&gt;3,LARGE($E50:$P50,4),"-")</f>
        <v>-</v>
      </c>
      <c r="V50" s="2" t="str">
        <f>IF($Q50&gt;4,LARGE($E50:$P50,5),"-")</f>
        <v>-</v>
      </c>
      <c r="W50" s="5">
        <f>SUM(R50:V50)</f>
        <v>27</v>
      </c>
    </row>
    <row r="51" spans="1:23" x14ac:dyDescent="0.25">
      <c r="A51" s="5">
        <f>RANK(W51,$W$3:$W$63)</f>
        <v>47</v>
      </c>
      <c r="B51" s="12" t="s">
        <v>67</v>
      </c>
      <c r="C51" s="12" t="s">
        <v>5</v>
      </c>
      <c r="D51" s="12">
        <v>1630186</v>
      </c>
      <c r="E51" s="12">
        <v>27</v>
      </c>
      <c r="F51" s="12"/>
      <c r="G51" s="12"/>
      <c r="H51" s="12"/>
      <c r="I51" s="12"/>
      <c r="J51" s="12"/>
      <c r="K51" s="12"/>
      <c r="L51" s="12"/>
      <c r="M51" s="12"/>
      <c r="N51" s="12"/>
      <c r="O51" s="69"/>
      <c r="P51" s="12"/>
      <c r="Q51" s="2">
        <f>COUNT(E51:P51)</f>
        <v>1</v>
      </c>
      <c r="R51" s="2">
        <f>IF($Q51&gt;0,LARGE($E51:$P51,1),"-")</f>
        <v>27</v>
      </c>
      <c r="S51" s="2" t="str">
        <f>IF($Q51&gt;1,LARGE($E51:$P51,2),"-")</f>
        <v>-</v>
      </c>
      <c r="T51" s="2" t="str">
        <f>IF($Q51&gt;2,LARGE($E51:$P51,3),"-")</f>
        <v>-</v>
      </c>
      <c r="U51" s="2" t="str">
        <f>IF($Q51&gt;3,LARGE($E51:$P51,4),"-")</f>
        <v>-</v>
      </c>
      <c r="V51" s="2" t="str">
        <f>IF($Q51&gt;4,LARGE($E51:$P51,5),"-")</f>
        <v>-</v>
      </c>
      <c r="W51" s="5">
        <f>SUM(R51:V51)</f>
        <v>27</v>
      </c>
    </row>
    <row r="52" spans="1:23" x14ac:dyDescent="0.25">
      <c r="A52" s="5">
        <f>RANK(W52,$W$3:$W$63)</f>
        <v>50</v>
      </c>
      <c r="B52" s="12" t="s">
        <v>68</v>
      </c>
      <c r="C52" s="12" t="s">
        <v>69</v>
      </c>
      <c r="D52" s="12">
        <v>106519</v>
      </c>
      <c r="E52" s="12">
        <v>23</v>
      </c>
      <c r="F52" s="12"/>
      <c r="G52" s="12"/>
      <c r="H52" s="12"/>
      <c r="I52" s="12"/>
      <c r="J52" s="12"/>
      <c r="K52" s="12"/>
      <c r="L52" s="12"/>
      <c r="M52" s="12"/>
      <c r="N52" s="12"/>
      <c r="O52" s="69"/>
      <c r="P52" s="12"/>
      <c r="Q52" s="2">
        <f>COUNT(E52:P52)</f>
        <v>1</v>
      </c>
      <c r="R52" s="2">
        <f>IF($Q52&gt;0,LARGE($E52:$P52,1),"-")</f>
        <v>23</v>
      </c>
      <c r="S52" s="2" t="str">
        <f>IF($Q52&gt;1,LARGE($E52:$P52,2),"-")</f>
        <v>-</v>
      </c>
      <c r="T52" s="2" t="str">
        <f>IF($Q52&gt;2,LARGE($E52:$P52,3),"-")</f>
        <v>-</v>
      </c>
      <c r="U52" s="2" t="str">
        <f>IF($Q52&gt;3,LARGE($E52:$P52,4),"-")</f>
        <v>-</v>
      </c>
      <c r="V52" s="2" t="str">
        <f>IF($Q52&gt;4,LARGE($E52:$P52,5),"-")</f>
        <v>-</v>
      </c>
      <c r="W52" s="5">
        <f>SUM(R52:V52)</f>
        <v>23</v>
      </c>
    </row>
    <row r="53" spans="1:23" x14ac:dyDescent="0.25">
      <c r="A53" s="5">
        <f>RANK(W53,$W$3:$W$63)</f>
        <v>51</v>
      </c>
      <c r="B53" s="12" t="s">
        <v>120</v>
      </c>
      <c r="C53" s="12" t="s">
        <v>21</v>
      </c>
      <c r="D53" s="12">
        <v>220841</v>
      </c>
      <c r="E53" s="12"/>
      <c r="F53" s="12"/>
      <c r="G53" s="12">
        <v>21</v>
      </c>
      <c r="H53" s="12"/>
      <c r="I53" s="12"/>
      <c r="J53" s="12"/>
      <c r="K53" s="12"/>
      <c r="L53" s="12"/>
      <c r="M53" s="12"/>
      <c r="N53" s="12"/>
      <c r="O53" s="69"/>
      <c r="P53" s="12"/>
      <c r="Q53" s="2">
        <f>COUNT(E53:P53)</f>
        <v>1</v>
      </c>
      <c r="R53" s="2">
        <f>IF($Q53&gt;0,LARGE($E53:$P53,1),"-")</f>
        <v>21</v>
      </c>
      <c r="S53" s="2" t="str">
        <f>IF($Q53&gt;1,LARGE($E53:$P53,2),"-")</f>
        <v>-</v>
      </c>
      <c r="T53" s="2" t="str">
        <f>IF($Q53&gt;2,LARGE($E53:$P53,3),"-")</f>
        <v>-</v>
      </c>
      <c r="U53" s="2" t="str">
        <f>IF($Q53&gt;3,LARGE($E53:$P53,4),"-")</f>
        <v>-</v>
      </c>
      <c r="V53" s="2" t="str">
        <f>IF($Q53&gt;4,LARGE($E53:$P53,5),"-")</f>
        <v>-</v>
      </c>
      <c r="W53" s="5">
        <f>SUM(R53:V53)</f>
        <v>21</v>
      </c>
    </row>
    <row r="54" spans="1:23" x14ac:dyDescent="0.25">
      <c r="A54" s="5">
        <f>RANK(W54,$W$3:$W$63)</f>
        <v>52</v>
      </c>
      <c r="B54" s="12" t="s">
        <v>252</v>
      </c>
      <c r="C54" s="12" t="s">
        <v>253</v>
      </c>
      <c r="D54" s="12">
        <v>502057</v>
      </c>
      <c r="E54" s="12"/>
      <c r="F54" s="12"/>
      <c r="G54" s="12"/>
      <c r="H54" s="12"/>
      <c r="I54" s="12"/>
      <c r="J54" s="12"/>
      <c r="K54" s="13">
        <v>19</v>
      </c>
      <c r="L54" s="12"/>
      <c r="M54" s="12"/>
      <c r="N54" s="12"/>
      <c r="O54" s="69"/>
      <c r="P54" s="12"/>
      <c r="Q54" s="2">
        <f>COUNT(E54:P54)</f>
        <v>1</v>
      </c>
      <c r="R54" s="2">
        <f>IF($Q54&gt;0,LARGE($E54:$P54,1),"-")</f>
        <v>19</v>
      </c>
      <c r="S54" s="2" t="str">
        <f>IF($Q54&gt;1,LARGE($E54:$P54,2),"-")</f>
        <v>-</v>
      </c>
      <c r="T54" s="2" t="str">
        <f>IF($Q54&gt;2,LARGE($E54:$P54,3),"-")</f>
        <v>-</v>
      </c>
      <c r="U54" s="2" t="str">
        <f>IF($Q54&gt;3,LARGE($E54:$P54,4),"-")</f>
        <v>-</v>
      </c>
      <c r="V54" s="2" t="str">
        <f>IF($Q54&gt;4,LARGE($E54:$P54,5),"-")</f>
        <v>-</v>
      </c>
      <c r="W54" s="5">
        <f>SUM(R54:V54)</f>
        <v>19</v>
      </c>
    </row>
    <row r="55" spans="1:23" x14ac:dyDescent="0.25">
      <c r="A55" s="5">
        <f>RANK(W55,$W$3:$W$63)</f>
        <v>53</v>
      </c>
      <c r="B55" s="12" t="s">
        <v>353</v>
      </c>
      <c r="C55" s="12" t="s">
        <v>5</v>
      </c>
      <c r="D55" s="12">
        <v>1630172</v>
      </c>
      <c r="E55" s="12"/>
      <c r="F55" s="12"/>
      <c r="G55" s="12"/>
      <c r="H55" s="12"/>
      <c r="I55" s="12"/>
      <c r="J55" s="12"/>
      <c r="K55" s="12"/>
      <c r="L55" s="12"/>
      <c r="M55" s="12"/>
      <c r="N55" s="12">
        <f>VLOOKUP(B55,'10A'!$B$2:$H$19,6,0)</f>
        <v>18</v>
      </c>
      <c r="O55" s="69"/>
      <c r="P55" s="12"/>
      <c r="Q55" s="2">
        <f>COUNT(E55:P55)</f>
        <v>1</v>
      </c>
      <c r="R55" s="2">
        <f>IF($Q55&gt;0,LARGE($E55:$P55,1),"-")</f>
        <v>18</v>
      </c>
      <c r="S55" s="2" t="str">
        <f>IF($Q55&gt;1,LARGE($E55:$P55,2),"-")</f>
        <v>-</v>
      </c>
      <c r="T55" s="2" t="str">
        <f>IF($Q55&gt;2,LARGE($E55:$P55,3),"-")</f>
        <v>-</v>
      </c>
      <c r="U55" s="2" t="str">
        <f>IF($Q55&gt;3,LARGE($E55:$P55,4),"-")</f>
        <v>-</v>
      </c>
      <c r="V55" s="2" t="str">
        <f>IF($Q55&gt;4,LARGE($E55:$P55,5),"-")</f>
        <v>-</v>
      </c>
      <c r="W55" s="5">
        <f>SUM(R55:V55)</f>
        <v>18</v>
      </c>
    </row>
    <row r="56" spans="1:23" x14ac:dyDescent="0.25">
      <c r="A56" s="5">
        <f>RANK(W56,$W$3:$W$63)</f>
        <v>54</v>
      </c>
      <c r="B56" s="15" t="s">
        <v>189</v>
      </c>
      <c r="C56" s="15" t="s">
        <v>5</v>
      </c>
      <c r="D56" s="16">
        <v>1630269</v>
      </c>
      <c r="E56" s="13"/>
      <c r="F56" s="13"/>
      <c r="G56" s="13"/>
      <c r="H56" s="13"/>
      <c r="I56" s="13"/>
      <c r="J56" s="13"/>
      <c r="K56" s="12"/>
      <c r="L56" s="12"/>
      <c r="M56" s="12"/>
      <c r="N56" s="12"/>
      <c r="O56" s="69"/>
      <c r="P56" s="13"/>
      <c r="Q56" s="2">
        <f>COUNT(E56:P56)</f>
        <v>0</v>
      </c>
      <c r="R56" s="2" t="str">
        <f>IF($Q56&gt;0,LARGE($E56:$P56,1),"-")</f>
        <v>-</v>
      </c>
      <c r="S56" s="2" t="str">
        <f>IF($Q56&gt;1,LARGE($E56:$P56,2),"-")</f>
        <v>-</v>
      </c>
      <c r="T56" s="2" t="str">
        <f>IF($Q56&gt;2,LARGE($E56:$P56,3),"-")</f>
        <v>-</v>
      </c>
      <c r="U56" s="2" t="str">
        <f>IF($Q56&gt;3,LARGE($E56:$P56,4),"-")</f>
        <v>-</v>
      </c>
      <c r="V56" s="2" t="str">
        <f>IF($Q56&gt;4,LARGE($E56:$P56,5),"-")</f>
        <v>-</v>
      </c>
      <c r="W56" s="5">
        <f>SUM(R56:V56)</f>
        <v>0</v>
      </c>
    </row>
    <row r="57" spans="1:23" x14ac:dyDescent="0.25">
      <c r="A57" s="5">
        <f>RANK(W57,$W$3:$W$63)</f>
        <v>54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3"/>
      <c r="N57" s="12"/>
      <c r="O57" s="69"/>
      <c r="P57" s="12"/>
      <c r="Q57" s="2">
        <f>COUNT(E57:P57)</f>
        <v>0</v>
      </c>
      <c r="R57" s="2" t="str">
        <f>IF($Q57&gt;0,LARGE($E57:$P57,1),"-")</f>
        <v>-</v>
      </c>
      <c r="S57" s="2" t="str">
        <f>IF($Q57&gt;1,LARGE($E57:$P57,2),"-")</f>
        <v>-</v>
      </c>
      <c r="T57" s="2" t="str">
        <f>IF($Q57&gt;2,LARGE($E57:$P57,3),"-")</f>
        <v>-</v>
      </c>
      <c r="U57" s="2" t="str">
        <f>IF($Q57&gt;3,LARGE($E57:$P57,4),"-")</f>
        <v>-</v>
      </c>
      <c r="V57" s="2" t="str">
        <f>IF($Q57&gt;4,LARGE($E57:$P57,5),"-")</f>
        <v>-</v>
      </c>
      <c r="W57" s="5">
        <f>SUM(R57:V57)</f>
        <v>0</v>
      </c>
    </row>
    <row r="58" spans="1:23" x14ac:dyDescent="0.25">
      <c r="A58" s="5">
        <f>RANK(W58,$W$3:$W$63)</f>
        <v>54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3"/>
      <c r="N58" s="12"/>
      <c r="O58" s="69"/>
      <c r="P58" s="12"/>
      <c r="Q58" s="2">
        <f>COUNT(E58:P58)</f>
        <v>0</v>
      </c>
      <c r="R58" s="2" t="str">
        <f>IF($Q58&gt;0,LARGE($E58:$P58,1),"-")</f>
        <v>-</v>
      </c>
      <c r="S58" s="2" t="str">
        <f>IF($Q58&gt;1,LARGE($E58:$P58,2),"-")</f>
        <v>-</v>
      </c>
      <c r="T58" s="2" t="str">
        <f>IF($Q58&gt;2,LARGE($E58:$P58,3),"-")</f>
        <v>-</v>
      </c>
      <c r="U58" s="2" t="str">
        <f>IF($Q58&gt;3,LARGE($E58:$P58,4),"-")</f>
        <v>-</v>
      </c>
      <c r="V58" s="2" t="str">
        <f>IF($Q58&gt;4,LARGE($E58:$P58,5),"-")</f>
        <v>-</v>
      </c>
      <c r="W58" s="5">
        <f>SUM(R58:V58)</f>
        <v>0</v>
      </c>
    </row>
    <row r="59" spans="1:23" x14ac:dyDescent="0.25">
      <c r="A59" s="5">
        <f>RANK(W59,$W$3:$W$63)</f>
        <v>54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3"/>
      <c r="N59" s="12"/>
      <c r="O59" s="69"/>
      <c r="P59" s="12"/>
      <c r="Q59" s="2">
        <f>COUNT(E59:P59)</f>
        <v>0</v>
      </c>
      <c r="R59" s="2" t="str">
        <f>IF($Q59&gt;0,LARGE($E59:$P59,1),"-")</f>
        <v>-</v>
      </c>
      <c r="S59" s="2" t="str">
        <f>IF($Q59&gt;1,LARGE($E59:$P59,2),"-")</f>
        <v>-</v>
      </c>
      <c r="T59" s="2" t="str">
        <f>IF($Q59&gt;2,LARGE($E59:$P59,3),"-")</f>
        <v>-</v>
      </c>
      <c r="U59" s="2" t="str">
        <f>IF($Q59&gt;3,LARGE($E59:$P59,4),"-")</f>
        <v>-</v>
      </c>
      <c r="V59" s="2" t="str">
        <f>IF($Q59&gt;4,LARGE($E59:$P59,5),"-")</f>
        <v>-</v>
      </c>
      <c r="W59" s="5">
        <f>SUM(R59:V59)</f>
        <v>0</v>
      </c>
    </row>
    <row r="60" spans="1:23" x14ac:dyDescent="0.25">
      <c r="A60" s="5">
        <f>RANK(W60,$W$3:$W$63)</f>
        <v>54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9"/>
      <c r="P60" s="12"/>
      <c r="Q60" s="2">
        <f>COUNT(E60:P60)</f>
        <v>0</v>
      </c>
      <c r="R60" s="2" t="str">
        <f>IF($Q60&gt;0,LARGE($E60:$P60,1),"-")</f>
        <v>-</v>
      </c>
      <c r="S60" s="2" t="str">
        <f>IF($Q60&gt;1,LARGE($E60:$P60,2),"-")</f>
        <v>-</v>
      </c>
      <c r="T60" s="2" t="str">
        <f>IF($Q60&gt;2,LARGE($E60:$P60,3),"-")</f>
        <v>-</v>
      </c>
      <c r="U60" s="2" t="str">
        <f>IF($Q60&gt;3,LARGE($E60:$P60,4),"-")</f>
        <v>-</v>
      </c>
      <c r="V60" s="2" t="str">
        <f>IF($Q60&gt;4,LARGE($E60:$P60,5),"-")</f>
        <v>-</v>
      </c>
      <c r="W60" s="5">
        <f>SUM(R60:V60)</f>
        <v>0</v>
      </c>
    </row>
    <row r="61" spans="1:23" x14ac:dyDescent="0.25">
      <c r="A61" s="5">
        <f>RANK(W61,$W$3:$W$63)</f>
        <v>54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9"/>
      <c r="P61" s="12"/>
      <c r="Q61" s="2">
        <f>COUNT(E61:P61)</f>
        <v>0</v>
      </c>
      <c r="R61" s="2" t="str">
        <f>IF($Q61&gt;0,LARGE($E61:$P61,1),"-")</f>
        <v>-</v>
      </c>
      <c r="S61" s="2" t="str">
        <f>IF($Q61&gt;1,LARGE($E61:$P61,2),"-")</f>
        <v>-</v>
      </c>
      <c r="T61" s="2" t="str">
        <f>IF($Q61&gt;2,LARGE($E61:$P61,3),"-")</f>
        <v>-</v>
      </c>
      <c r="U61" s="2" t="str">
        <f>IF($Q61&gt;3,LARGE($E61:$P61,4),"-")</f>
        <v>-</v>
      </c>
      <c r="V61" s="2" t="str">
        <f>IF($Q61&gt;4,LARGE($E61:$P61,5),"-")</f>
        <v>-</v>
      </c>
      <c r="W61" s="5">
        <f>SUM(R61:V61)</f>
        <v>0</v>
      </c>
    </row>
    <row r="62" spans="1:23" x14ac:dyDescent="0.25">
      <c r="A62" s="5">
        <f>RANK(W62,$W$3:$W$63)</f>
        <v>54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69"/>
      <c r="P62" s="12"/>
      <c r="Q62" s="2">
        <f>COUNT(E62:P62)</f>
        <v>0</v>
      </c>
      <c r="R62" s="2" t="str">
        <f>IF($Q62&gt;0,LARGE($E62:$P62,1),"-")</f>
        <v>-</v>
      </c>
      <c r="S62" s="2" t="str">
        <f>IF($Q62&gt;1,LARGE($E62:$P62,2),"-")</f>
        <v>-</v>
      </c>
      <c r="T62" s="2" t="str">
        <f>IF($Q62&gt;2,LARGE($E62:$P62,3),"-")</f>
        <v>-</v>
      </c>
      <c r="U62" s="2" t="str">
        <f>IF($Q62&gt;3,LARGE($E62:$P62,4),"-")</f>
        <v>-</v>
      </c>
      <c r="V62" s="2" t="str">
        <f>IF($Q62&gt;4,LARGE($E62:$P62,5),"-")</f>
        <v>-</v>
      </c>
      <c r="W62" s="5">
        <f>SUM(R62:V62)</f>
        <v>0</v>
      </c>
    </row>
    <row r="63" spans="1:23" x14ac:dyDescent="0.25">
      <c r="A63" s="5">
        <f>RANK(W63,$W$3:$W$63)</f>
        <v>54</v>
      </c>
      <c r="B63" s="15"/>
      <c r="C63" s="15"/>
      <c r="D63" s="16"/>
      <c r="E63" s="13"/>
      <c r="F63" s="13"/>
      <c r="G63" s="13"/>
      <c r="H63" s="13"/>
      <c r="I63" s="13"/>
      <c r="J63" s="13"/>
      <c r="K63" s="13"/>
      <c r="L63" s="13"/>
      <c r="M63" s="12"/>
      <c r="N63" s="12"/>
      <c r="O63" s="69"/>
      <c r="P63" s="13"/>
      <c r="Q63" s="2">
        <f>COUNT(E63:P63)</f>
        <v>0</v>
      </c>
      <c r="R63" s="2" t="str">
        <f>IF($Q63&gt;0,LARGE($E63:$P63,1),"-")</f>
        <v>-</v>
      </c>
      <c r="S63" s="2" t="str">
        <f>IF($Q63&gt;1,LARGE($E63:$P63,2),"-")</f>
        <v>-</v>
      </c>
      <c r="T63" s="2" t="str">
        <f>IF($Q63&gt;2,LARGE($E63:$P63,3),"-")</f>
        <v>-</v>
      </c>
      <c r="U63" s="2" t="str">
        <f>IF($Q63&gt;3,LARGE($E63:$P63,4),"-")</f>
        <v>-</v>
      </c>
      <c r="V63" s="2" t="str">
        <f>IF($Q63&gt;4,LARGE($E63:$P63,5),"-")</f>
        <v>-</v>
      </c>
      <c r="W63" s="5">
        <f>SUM(R63:V63)</f>
        <v>0</v>
      </c>
    </row>
  </sheetData>
  <sheetProtection sheet="1" objects="1" scenarios="1"/>
  <sortState ref="A3:W63">
    <sortCondition ref="A3:A63"/>
  </sortState>
  <mergeCells count="2">
    <mergeCell ref="B1:D1"/>
    <mergeCell ref="R1:V1"/>
  </mergeCells>
  <pageMargins left="0.7" right="0.7" top="0.78740157499999996" bottom="0.78740157499999996" header="0.3" footer="0.3"/>
  <pageSetup paperSize="8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40FD-5705-4B0B-BA43-8F7F039DBDEE}">
  <dimension ref="A1:K12"/>
  <sheetViews>
    <sheetView zoomScale="145" zoomScaleNormal="145" workbookViewId="0">
      <selection activeCell="J2" sqref="J2"/>
    </sheetView>
  </sheetViews>
  <sheetFormatPr defaultRowHeight="15" x14ac:dyDescent="0.25"/>
  <cols>
    <col min="1" max="1" width="6.5703125" bestFit="1" customWidth="1"/>
    <col min="2" max="2" width="16" style="32" bestFit="1" customWidth="1"/>
    <col min="3" max="3" width="7.140625" bestFit="1" customWidth="1"/>
    <col min="4" max="4" width="12.42578125" customWidth="1"/>
    <col min="5" max="5" width="5" bestFit="1" customWidth="1"/>
    <col min="6" max="6" width="6.85546875" bestFit="1" customWidth="1"/>
    <col min="7" max="7" width="6" style="32" bestFit="1" customWidth="1"/>
    <col min="8" max="8" width="7.28515625" bestFit="1" customWidth="1"/>
    <col min="10" max="10" width="19.28515625" customWidth="1"/>
  </cols>
  <sheetData>
    <row r="1" spans="1:11" x14ac:dyDescent="0.25">
      <c r="A1" s="27" t="s">
        <v>0</v>
      </c>
      <c r="B1" s="51" t="s">
        <v>1</v>
      </c>
      <c r="C1" s="27" t="s">
        <v>2</v>
      </c>
      <c r="D1" s="27" t="s">
        <v>3</v>
      </c>
      <c r="E1" s="27" t="s">
        <v>95</v>
      </c>
      <c r="F1" s="27" t="s">
        <v>96</v>
      </c>
      <c r="G1" s="51" t="s">
        <v>4</v>
      </c>
      <c r="H1" s="27" t="s">
        <v>97</v>
      </c>
    </row>
    <row r="2" spans="1:11" x14ac:dyDescent="0.25">
      <c r="A2" s="27">
        <v>6</v>
      </c>
      <c r="B2" s="51" t="s">
        <v>9</v>
      </c>
      <c r="C2" s="27" t="s">
        <v>5</v>
      </c>
      <c r="D2" s="27">
        <v>1630717</v>
      </c>
      <c r="E2" s="27">
        <v>12.9</v>
      </c>
      <c r="F2" s="27" t="s">
        <v>111</v>
      </c>
      <c r="G2" s="51">
        <v>32</v>
      </c>
      <c r="H2" s="27">
        <v>13</v>
      </c>
      <c r="J2" t="str">
        <f>VLOOKUP(B2,hráčí!B2:C113,1,0)</f>
        <v>BRUS Jiří</v>
      </c>
      <c r="K2" t="s">
        <v>80</v>
      </c>
    </row>
    <row r="3" spans="1:11" x14ac:dyDescent="0.25">
      <c r="A3" s="27">
        <v>3</v>
      </c>
      <c r="B3" s="51" t="s">
        <v>19</v>
      </c>
      <c r="C3" s="27" t="s">
        <v>5</v>
      </c>
      <c r="D3" s="27">
        <v>1630491</v>
      </c>
      <c r="E3" s="27">
        <v>8.8000000000000007</v>
      </c>
      <c r="F3" s="27" t="s">
        <v>165</v>
      </c>
      <c r="G3" s="51">
        <v>34</v>
      </c>
      <c r="H3" s="27">
        <v>8.8000000000000007</v>
      </c>
      <c r="J3" t="str">
        <f>VLOOKUP(B3,hráčí!B3:C114,1,0)</f>
        <v>DIENELT Petr</v>
      </c>
      <c r="K3" t="s">
        <v>16</v>
      </c>
    </row>
    <row r="4" spans="1:11" x14ac:dyDescent="0.25">
      <c r="A4" s="27">
        <v>9</v>
      </c>
      <c r="B4" s="51" t="s">
        <v>6</v>
      </c>
      <c r="C4" s="27" t="s">
        <v>5</v>
      </c>
      <c r="D4" s="27">
        <v>1630010</v>
      </c>
      <c r="E4" s="27">
        <v>13.3</v>
      </c>
      <c r="F4" s="27" t="s">
        <v>119</v>
      </c>
      <c r="G4" s="51">
        <v>26</v>
      </c>
      <c r="H4" s="27">
        <v>13.4</v>
      </c>
      <c r="J4" t="str">
        <f>VLOOKUP(B4,hráčí!B4:C115,1,0)</f>
        <v>JAKLIN David</v>
      </c>
      <c r="K4" t="s">
        <v>6</v>
      </c>
    </row>
    <row r="5" spans="1:11" x14ac:dyDescent="0.25">
      <c r="A5" s="27">
        <v>8</v>
      </c>
      <c r="B5" s="51" t="s">
        <v>20</v>
      </c>
      <c r="C5" s="27" t="s">
        <v>21</v>
      </c>
      <c r="D5" s="27">
        <v>220072</v>
      </c>
      <c r="E5" s="27">
        <v>11.9</v>
      </c>
      <c r="F5" s="27" t="s">
        <v>160</v>
      </c>
      <c r="G5" s="51">
        <v>28</v>
      </c>
      <c r="H5" s="27">
        <v>12</v>
      </c>
      <c r="J5" t="str">
        <f>VLOOKUP(B5,hráčí!B5:C116,1,0)</f>
        <v>KABÍČEK Ladislav</v>
      </c>
      <c r="K5" t="s">
        <v>20</v>
      </c>
    </row>
    <row r="6" spans="1:11" x14ac:dyDescent="0.25">
      <c r="A6" s="27">
        <v>7</v>
      </c>
      <c r="B6" s="51" t="s">
        <v>18</v>
      </c>
      <c r="C6" s="27" t="s">
        <v>5</v>
      </c>
      <c r="D6" s="27">
        <v>1630584</v>
      </c>
      <c r="E6" s="27">
        <v>11.8</v>
      </c>
      <c r="F6" s="27" t="s">
        <v>237</v>
      </c>
      <c r="G6" s="51">
        <v>31</v>
      </c>
      <c r="H6" s="27">
        <v>11.9</v>
      </c>
      <c r="J6" t="str">
        <f>VLOOKUP(B6,hráčí!B6:C117,1,0)</f>
        <v>KNOTEK Dušan</v>
      </c>
      <c r="K6" t="s">
        <v>18</v>
      </c>
    </row>
    <row r="7" spans="1:11" x14ac:dyDescent="0.25">
      <c r="A7" s="27">
        <v>5</v>
      </c>
      <c r="B7" s="51" t="s">
        <v>15</v>
      </c>
      <c r="C7" s="27" t="s">
        <v>11</v>
      </c>
      <c r="D7" s="27">
        <v>1060302</v>
      </c>
      <c r="E7" s="27">
        <v>7.6</v>
      </c>
      <c r="F7" s="27" t="s">
        <v>108</v>
      </c>
      <c r="G7" s="51">
        <v>33</v>
      </c>
      <c r="H7" s="27">
        <v>7.7</v>
      </c>
      <c r="J7" t="str">
        <f>VLOOKUP(B7,hráčí!B7:C118,1,0)</f>
        <v>MACH Vladimír</v>
      </c>
      <c r="K7" t="s">
        <v>9</v>
      </c>
    </row>
    <row r="8" spans="1:11" x14ac:dyDescent="0.25">
      <c r="A8" s="27">
        <v>1</v>
      </c>
      <c r="B8" s="51" t="s">
        <v>98</v>
      </c>
      <c r="C8" s="27" t="s">
        <v>5</v>
      </c>
      <c r="D8" s="27">
        <v>1630391</v>
      </c>
      <c r="E8" s="27">
        <v>1.9</v>
      </c>
      <c r="F8" s="27" t="s">
        <v>292</v>
      </c>
      <c r="G8" s="51">
        <v>44</v>
      </c>
      <c r="H8" s="27">
        <v>1.1000000000000001</v>
      </c>
      <c r="J8" t="str">
        <f>VLOOKUP(B8,hráčí!B8:C119,1,0)</f>
        <v>MAZÁNEK Jan</v>
      </c>
      <c r="K8" t="s">
        <v>22</v>
      </c>
    </row>
    <row r="9" spans="1:11" x14ac:dyDescent="0.25">
      <c r="A9" s="27">
        <v>4</v>
      </c>
      <c r="B9" s="51" t="s">
        <v>22</v>
      </c>
      <c r="C9" s="27" t="s">
        <v>11</v>
      </c>
      <c r="D9" s="27">
        <v>1060433</v>
      </c>
      <c r="E9" s="27">
        <v>12.9</v>
      </c>
      <c r="F9" s="27" t="s">
        <v>167</v>
      </c>
      <c r="G9" s="51">
        <v>33</v>
      </c>
      <c r="H9" s="27">
        <v>12.9</v>
      </c>
      <c r="J9" t="str">
        <f>VLOOKUP(B9,hráčí!B9:C120,1,0)</f>
        <v>ONDRUCH Jan</v>
      </c>
      <c r="K9" t="s">
        <v>15</v>
      </c>
    </row>
    <row r="10" spans="1:11" x14ac:dyDescent="0.25">
      <c r="A10" s="27">
        <v>10</v>
      </c>
      <c r="B10" s="51" t="s">
        <v>16</v>
      </c>
      <c r="C10" s="27" t="s">
        <v>5</v>
      </c>
      <c r="D10" s="27">
        <v>1630124</v>
      </c>
      <c r="E10" s="27">
        <v>7.2</v>
      </c>
      <c r="F10" s="27" t="s">
        <v>294</v>
      </c>
      <c r="G10" s="51">
        <v>25</v>
      </c>
      <c r="H10" s="27">
        <v>7.3</v>
      </c>
      <c r="J10" t="str">
        <f>VLOOKUP(B10,hráčí!B10:C121,1,0)</f>
        <v>POLCAR Ivan</v>
      </c>
      <c r="K10" t="s">
        <v>19</v>
      </c>
    </row>
    <row r="11" spans="1:11" x14ac:dyDescent="0.25">
      <c r="A11" s="27">
        <v>11</v>
      </c>
      <c r="B11" s="51" t="s">
        <v>80</v>
      </c>
      <c r="C11" s="27" t="s">
        <v>5</v>
      </c>
      <c r="D11" s="27">
        <v>1630499</v>
      </c>
      <c r="E11" s="27">
        <v>12.3</v>
      </c>
      <c r="F11" s="27" t="s">
        <v>206</v>
      </c>
      <c r="G11" s="51">
        <v>24</v>
      </c>
      <c r="H11" s="27">
        <v>12.4</v>
      </c>
      <c r="J11" t="str">
        <f>VLOOKUP(B11,hráčí!B11:C122,1,0)</f>
        <v>SEGEČ Marek</v>
      </c>
      <c r="K11" t="s">
        <v>14</v>
      </c>
    </row>
    <row r="12" spans="1:11" x14ac:dyDescent="0.25">
      <c r="A12" s="27">
        <v>2</v>
      </c>
      <c r="B12" s="51" t="s">
        <v>14</v>
      </c>
      <c r="C12" s="27" t="s">
        <v>11</v>
      </c>
      <c r="D12" s="27">
        <v>1060499</v>
      </c>
      <c r="E12" s="27">
        <v>14.3</v>
      </c>
      <c r="F12" s="27" t="s">
        <v>293</v>
      </c>
      <c r="G12" s="51">
        <v>41</v>
      </c>
      <c r="H12" s="27">
        <v>12.8</v>
      </c>
      <c r="J12" t="e">
        <f>VLOOKUP(B12,hráčí!B12:C123,1,0)</f>
        <v>#N/A</v>
      </c>
      <c r="K12" t="s">
        <v>98</v>
      </c>
    </row>
  </sheetData>
  <sortState ref="A2:H12">
    <sortCondition ref="B2:B12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EACB-B3BE-4F36-8220-7096B6506807}">
  <dimension ref="A1:K27"/>
  <sheetViews>
    <sheetView workbookViewId="0">
      <selection activeCell="K2" sqref="K2:K27"/>
    </sheetView>
  </sheetViews>
  <sheetFormatPr defaultRowHeight="15" x14ac:dyDescent="0.25"/>
  <cols>
    <col min="1" max="1" width="6.5703125" bestFit="1" customWidth="1"/>
    <col min="2" max="2" width="21" style="32" bestFit="1" customWidth="1"/>
    <col min="3" max="3" width="7.140625" bestFit="1" customWidth="1"/>
    <col min="4" max="4" width="8" bestFit="1" customWidth="1"/>
    <col min="5" max="5" width="5" bestFit="1" customWidth="1"/>
    <col min="6" max="6" width="7.7109375" bestFit="1" customWidth="1"/>
    <col min="7" max="7" width="6" style="32" bestFit="1" customWidth="1"/>
    <col min="8" max="8" width="7.28515625" bestFit="1" customWidth="1"/>
    <col min="10" max="10" width="32.7109375" customWidth="1"/>
  </cols>
  <sheetData>
    <row r="1" spans="1:11" x14ac:dyDescent="0.25">
      <c r="A1" s="27" t="s">
        <v>0</v>
      </c>
      <c r="B1" s="51" t="s">
        <v>1</v>
      </c>
      <c r="C1" s="27" t="s">
        <v>2</v>
      </c>
      <c r="D1" s="27" t="s">
        <v>3</v>
      </c>
      <c r="E1" s="27" t="s">
        <v>95</v>
      </c>
      <c r="F1" s="27" t="s">
        <v>96</v>
      </c>
      <c r="G1" s="51" t="s">
        <v>4</v>
      </c>
      <c r="H1" s="27" t="s">
        <v>97</v>
      </c>
      <c r="I1" s="53" t="s">
        <v>295</v>
      </c>
      <c r="J1" s="53" t="s">
        <v>296</v>
      </c>
    </row>
    <row r="2" spans="1:11" x14ac:dyDescent="0.25">
      <c r="A2" s="27">
        <v>1</v>
      </c>
      <c r="B2" s="51" t="s">
        <v>90</v>
      </c>
      <c r="C2" s="27" t="s">
        <v>5</v>
      </c>
      <c r="D2" s="27">
        <v>1630721</v>
      </c>
      <c r="E2" s="27">
        <v>27</v>
      </c>
      <c r="F2" s="27" t="s">
        <v>268</v>
      </c>
      <c r="G2" s="51">
        <v>41</v>
      </c>
      <c r="H2" s="27">
        <v>24.8</v>
      </c>
      <c r="J2" t="str">
        <f>VLOOKUP(B2,hráčí!B3:C113,1,0)</f>
        <v>BUREŠ František</v>
      </c>
      <c r="K2" t="s">
        <v>50</v>
      </c>
    </row>
    <row r="3" spans="1:11" x14ac:dyDescent="0.25">
      <c r="A3" s="27">
        <v>25</v>
      </c>
      <c r="B3" s="51" t="s">
        <v>84</v>
      </c>
      <c r="C3" s="27" t="s">
        <v>5</v>
      </c>
      <c r="D3" s="27">
        <v>1630127</v>
      </c>
      <c r="E3" s="27">
        <v>15.4</v>
      </c>
      <c r="F3" s="27" t="s">
        <v>291</v>
      </c>
      <c r="G3" s="51">
        <v>22</v>
      </c>
      <c r="H3" s="27">
        <v>15.5</v>
      </c>
      <c r="J3" t="str">
        <f>VLOOKUP(B3,hráčí!B4:C114,1,0)</f>
        <v>FILÍPEK Jiří sen.</v>
      </c>
      <c r="K3" t="s">
        <v>90</v>
      </c>
    </row>
    <row r="4" spans="1:11" x14ac:dyDescent="0.25">
      <c r="A4" s="27">
        <v>24</v>
      </c>
      <c r="B4" s="51" t="s">
        <v>43</v>
      </c>
      <c r="C4" s="27" t="s">
        <v>5</v>
      </c>
      <c r="D4" s="27">
        <v>1630696</v>
      </c>
      <c r="E4" s="27">
        <v>34.6</v>
      </c>
      <c r="F4" s="27" t="s">
        <v>290</v>
      </c>
      <c r="G4" s="51">
        <v>23</v>
      </c>
      <c r="H4" s="27">
        <v>34.700000000000003</v>
      </c>
      <c r="J4" t="str">
        <f>VLOOKUP(B4,hráčí!B5:C115,1,0)</f>
        <v>HOLEČEK František</v>
      </c>
      <c r="K4" t="s">
        <v>270</v>
      </c>
    </row>
    <row r="5" spans="1:11" x14ac:dyDescent="0.25">
      <c r="A5" s="27">
        <v>5</v>
      </c>
      <c r="B5" s="51" t="s">
        <v>38</v>
      </c>
      <c r="C5" s="27" t="s">
        <v>5</v>
      </c>
      <c r="D5" s="27">
        <v>1630687</v>
      </c>
      <c r="E5" s="27">
        <v>18.100000000000001</v>
      </c>
      <c r="F5" s="27" t="s">
        <v>273</v>
      </c>
      <c r="G5" s="51">
        <v>37</v>
      </c>
      <c r="H5" s="27">
        <v>17.8</v>
      </c>
      <c r="J5" t="str">
        <f>VLOOKUP(B5,hráčí!B6:C116,1,0)</f>
        <v>HOLEČEK Marcel</v>
      </c>
      <c r="K5" t="s">
        <v>85</v>
      </c>
    </row>
    <row r="6" spans="1:11" x14ac:dyDescent="0.25">
      <c r="A6" s="27">
        <v>22</v>
      </c>
      <c r="B6" s="51" t="s">
        <v>13</v>
      </c>
      <c r="C6" s="27" t="s">
        <v>5</v>
      </c>
      <c r="D6" s="27">
        <v>1630008</v>
      </c>
      <c r="E6" s="27">
        <v>19.100000000000001</v>
      </c>
      <c r="F6" s="27" t="s">
        <v>220</v>
      </c>
      <c r="G6" s="51">
        <v>27</v>
      </c>
      <c r="H6" s="27">
        <v>19.2</v>
      </c>
      <c r="J6" t="str">
        <f>VLOOKUP(B6,hráčí!B7:C117,1,0)</f>
        <v>JAKLINOVÁ Ida</v>
      </c>
      <c r="K6" t="s">
        <v>38</v>
      </c>
    </row>
    <row r="7" spans="1:11" x14ac:dyDescent="0.25">
      <c r="A7" s="27">
        <v>19</v>
      </c>
      <c r="B7" s="51" t="s">
        <v>47</v>
      </c>
      <c r="C7" s="27" t="s">
        <v>5</v>
      </c>
      <c r="D7" s="27">
        <v>1630698</v>
      </c>
      <c r="E7" s="27">
        <v>29.7</v>
      </c>
      <c r="F7" s="27" t="s">
        <v>160</v>
      </c>
      <c r="G7" s="51">
        <v>28</v>
      </c>
      <c r="H7" s="27">
        <v>29.8</v>
      </c>
      <c r="J7" t="str">
        <f>VLOOKUP(B7,hráčí!B8:C118,1,0)</f>
        <v>KAŠE Pavel</v>
      </c>
      <c r="K7" t="s">
        <v>274</v>
      </c>
    </row>
    <row r="8" spans="1:11" x14ac:dyDescent="0.25">
      <c r="A8" s="27">
        <v>20</v>
      </c>
      <c r="B8" s="51" t="s">
        <v>133</v>
      </c>
      <c r="C8" s="27" t="s">
        <v>5</v>
      </c>
      <c r="D8" s="27">
        <v>1630021</v>
      </c>
      <c r="E8" s="27">
        <v>16</v>
      </c>
      <c r="F8" s="27" t="s">
        <v>288</v>
      </c>
      <c r="G8" s="51">
        <v>28</v>
      </c>
      <c r="H8" s="27">
        <v>16.100000000000001</v>
      </c>
      <c r="J8" t="str">
        <f>VLOOKUP(B8,hráčí!B9:C119,1,0)</f>
        <v>KLIMEŠOVÁ Valentýna</v>
      </c>
      <c r="K8" t="s">
        <v>277</v>
      </c>
    </row>
    <row r="9" spans="1:11" x14ac:dyDescent="0.25">
      <c r="A9" s="27">
        <v>8</v>
      </c>
      <c r="B9" s="51" t="s">
        <v>83</v>
      </c>
      <c r="C9" s="27" t="s">
        <v>5</v>
      </c>
      <c r="D9" s="27">
        <v>1630048</v>
      </c>
      <c r="E9" s="27">
        <v>18.899999999999999</v>
      </c>
      <c r="F9" s="27" t="s">
        <v>246</v>
      </c>
      <c r="G9" s="51">
        <v>34</v>
      </c>
      <c r="H9" s="27">
        <v>18.899999999999999</v>
      </c>
      <c r="J9" t="str">
        <f>VLOOKUP(B9,hráčí!B10:C120,1,0)</f>
        <v>MACHÁČEK Petr</v>
      </c>
      <c r="K9" t="s">
        <v>83</v>
      </c>
    </row>
    <row r="10" spans="1:11" x14ac:dyDescent="0.25">
      <c r="A10" s="27">
        <v>15</v>
      </c>
      <c r="B10" s="51" t="s">
        <v>129</v>
      </c>
      <c r="C10" s="27" t="s">
        <v>21</v>
      </c>
      <c r="D10" s="27">
        <v>220849</v>
      </c>
      <c r="E10" s="27">
        <v>16.100000000000001</v>
      </c>
      <c r="F10" s="27" t="s">
        <v>283</v>
      </c>
      <c r="G10" s="51">
        <v>31</v>
      </c>
      <c r="H10" s="27">
        <v>16.2</v>
      </c>
      <c r="J10" t="str">
        <f>VLOOKUP(B10,hráčí!B11:C121,1,0)</f>
        <v>MATAS Jaroslav</v>
      </c>
      <c r="K10" t="s">
        <v>10</v>
      </c>
    </row>
    <row r="11" spans="1:11" x14ac:dyDescent="0.25">
      <c r="A11" s="27">
        <v>23</v>
      </c>
      <c r="B11" s="51" t="s">
        <v>262</v>
      </c>
      <c r="C11" s="27" t="s">
        <v>26</v>
      </c>
      <c r="D11" s="27">
        <v>1310320</v>
      </c>
      <c r="E11" s="27">
        <v>20.8</v>
      </c>
      <c r="F11" s="27" t="s">
        <v>171</v>
      </c>
      <c r="G11" s="51">
        <v>25</v>
      </c>
      <c r="H11" s="27">
        <v>20.9</v>
      </c>
      <c r="J11" t="str">
        <f>VLOOKUP(B11,hráčí!B12:C122,1,0)</f>
        <v>NEUMANN Milan</v>
      </c>
      <c r="K11" t="s">
        <v>48</v>
      </c>
    </row>
    <row r="12" spans="1:11" x14ac:dyDescent="0.25">
      <c r="A12" s="27">
        <v>10</v>
      </c>
      <c r="B12" s="51" t="s">
        <v>48</v>
      </c>
      <c r="C12" s="27" t="s">
        <v>26</v>
      </c>
      <c r="D12" s="27">
        <v>1310346</v>
      </c>
      <c r="E12" s="27">
        <v>28.6</v>
      </c>
      <c r="F12" s="27" t="s">
        <v>279</v>
      </c>
      <c r="G12" s="51">
        <v>33</v>
      </c>
      <c r="H12" s="27">
        <v>28.6</v>
      </c>
      <c r="J12" t="str">
        <f>VLOOKUP(B12,hráčí!B13:C123,1,0)</f>
        <v>NEUMANN Petr</v>
      </c>
      <c r="K12" t="s">
        <v>40</v>
      </c>
    </row>
    <row r="13" spans="1:11" x14ac:dyDescent="0.25">
      <c r="A13" s="27">
        <v>18</v>
      </c>
      <c r="B13" s="51" t="s">
        <v>60</v>
      </c>
      <c r="C13" s="27" t="s">
        <v>21</v>
      </c>
      <c r="D13" s="27">
        <v>220881</v>
      </c>
      <c r="E13" s="27">
        <v>29.7</v>
      </c>
      <c r="F13" s="27" t="s">
        <v>287</v>
      </c>
      <c r="G13" s="51">
        <v>29</v>
      </c>
      <c r="H13" s="27">
        <v>29.8</v>
      </c>
      <c r="J13" t="str">
        <f>VLOOKUP(B13,hráčí!B14:C124,1,0)</f>
        <v>NOVÝ Milan</v>
      </c>
      <c r="K13" t="s">
        <v>91</v>
      </c>
    </row>
    <row r="14" spans="1:11" x14ac:dyDescent="0.25">
      <c r="A14" s="27">
        <v>26</v>
      </c>
      <c r="B14" s="51" t="s">
        <v>45</v>
      </c>
      <c r="C14" s="27" t="s">
        <v>5</v>
      </c>
      <c r="D14" s="27">
        <v>1630695</v>
      </c>
      <c r="E14" s="27">
        <v>33.5</v>
      </c>
      <c r="F14" s="27" t="s">
        <v>224</v>
      </c>
      <c r="G14" s="51">
        <v>19</v>
      </c>
      <c r="H14" s="27">
        <v>33.6</v>
      </c>
      <c r="J14" t="str">
        <f>VLOOKUP(B14,hráčí!B15:C125,1,0)</f>
        <v>PETLAN Zdeněk</v>
      </c>
      <c r="K14" t="s">
        <v>281</v>
      </c>
    </row>
    <row r="15" spans="1:11" x14ac:dyDescent="0.25">
      <c r="A15" s="27">
        <v>9</v>
      </c>
      <c r="B15" s="51" t="s">
        <v>10</v>
      </c>
      <c r="C15" s="27" t="s">
        <v>5</v>
      </c>
      <c r="D15" s="27">
        <v>1630397</v>
      </c>
      <c r="E15" s="27">
        <v>15.3</v>
      </c>
      <c r="F15" s="27" t="s">
        <v>278</v>
      </c>
      <c r="G15" s="51">
        <v>33</v>
      </c>
      <c r="H15" s="27">
        <v>15.3</v>
      </c>
      <c r="J15" t="str">
        <f>VLOOKUP(B15,hráčí!B16:C126,1,0)</f>
        <v>RELICH Jan</v>
      </c>
      <c r="K15" t="s">
        <v>55</v>
      </c>
    </row>
    <row r="16" spans="1:11" x14ac:dyDescent="0.25">
      <c r="A16" s="27">
        <v>21</v>
      </c>
      <c r="B16" s="51" t="s">
        <v>27</v>
      </c>
      <c r="C16" s="27" t="s">
        <v>5</v>
      </c>
      <c r="D16" s="27">
        <v>1630703</v>
      </c>
      <c r="E16" s="27">
        <v>30.5</v>
      </c>
      <c r="F16" s="27" t="s">
        <v>289</v>
      </c>
      <c r="G16" s="51">
        <v>28</v>
      </c>
      <c r="H16" s="27">
        <v>30.6</v>
      </c>
      <c r="J16" t="str">
        <f>VLOOKUP(B16,hráčí!B17:C127,1,0)</f>
        <v>REŠL Ivan</v>
      </c>
      <c r="K16" t="s">
        <v>129</v>
      </c>
    </row>
    <row r="17" spans="1:11" x14ac:dyDescent="0.25">
      <c r="A17" s="27">
        <v>2</v>
      </c>
      <c r="B17" s="51" t="s">
        <v>50</v>
      </c>
      <c r="C17" s="27" t="s">
        <v>44</v>
      </c>
      <c r="D17" s="27">
        <v>210324</v>
      </c>
      <c r="E17" s="27">
        <v>24.1</v>
      </c>
      <c r="F17" s="27" t="s">
        <v>269</v>
      </c>
      <c r="G17" s="51">
        <v>41</v>
      </c>
      <c r="H17" s="27">
        <v>22.1</v>
      </c>
      <c r="J17" t="str">
        <f>VLOOKUP(B17,hráčí!B18:C127,1,0)</f>
        <v>STEHLÍK Lukáš</v>
      </c>
      <c r="K17" t="s">
        <v>64</v>
      </c>
    </row>
    <row r="18" spans="1:11" x14ac:dyDescent="0.25">
      <c r="A18" s="27">
        <v>11</v>
      </c>
      <c r="B18" s="51" t="s">
        <v>91</v>
      </c>
      <c r="C18" s="27" t="s">
        <v>11</v>
      </c>
      <c r="D18" s="27">
        <v>1060659</v>
      </c>
      <c r="E18" s="27">
        <v>16</v>
      </c>
      <c r="F18" s="27" t="s">
        <v>280</v>
      </c>
      <c r="G18" s="51">
        <v>32</v>
      </c>
      <c r="H18" s="27">
        <v>16.100000000000001</v>
      </c>
      <c r="J18" t="str">
        <f>VLOOKUP(B18,hráčí!B19:C128,1,0)</f>
        <v>STEHLÍK Stanislav</v>
      </c>
      <c r="K18" t="s">
        <v>284</v>
      </c>
    </row>
    <row r="19" spans="1:11" x14ac:dyDescent="0.25">
      <c r="A19" s="27">
        <v>14</v>
      </c>
      <c r="B19" s="51" t="s">
        <v>55</v>
      </c>
      <c r="C19" s="27" t="s">
        <v>5</v>
      </c>
      <c r="D19" s="27">
        <v>1630606</v>
      </c>
      <c r="E19" s="27">
        <v>16.399999999999999</v>
      </c>
      <c r="F19" s="27" t="s">
        <v>168</v>
      </c>
      <c r="G19" s="51">
        <v>31</v>
      </c>
      <c r="H19" s="27">
        <v>16.5</v>
      </c>
      <c r="J19" t="str">
        <f>VLOOKUP(B19,hráčí!B20:C129,1,0)</f>
        <v>ŠULC Václav</v>
      </c>
      <c r="K19" t="s">
        <v>60</v>
      </c>
    </row>
    <row r="20" spans="1:11" x14ac:dyDescent="0.25">
      <c r="A20" s="27">
        <v>17</v>
      </c>
      <c r="B20" s="51" t="s">
        <v>64</v>
      </c>
      <c r="C20" s="27" t="s">
        <v>5</v>
      </c>
      <c r="D20" s="27">
        <v>1630650</v>
      </c>
      <c r="E20" s="27">
        <v>20.5</v>
      </c>
      <c r="F20" s="27" t="s">
        <v>286</v>
      </c>
      <c r="G20" s="51">
        <v>30</v>
      </c>
      <c r="H20" s="27">
        <v>20.6</v>
      </c>
      <c r="J20" t="str">
        <f>VLOOKUP(B20,hráčí!B21:C130,1,0)</f>
        <v>TYKAL Jakub</v>
      </c>
      <c r="K20" t="s">
        <v>27</v>
      </c>
    </row>
    <row r="21" spans="1:11" x14ac:dyDescent="0.25">
      <c r="A21" s="27">
        <v>13</v>
      </c>
      <c r="B21" s="51" t="s">
        <v>40</v>
      </c>
      <c r="C21" s="27" t="s">
        <v>5</v>
      </c>
      <c r="D21" s="27">
        <v>1630489</v>
      </c>
      <c r="E21" s="27">
        <v>15.4</v>
      </c>
      <c r="F21" s="27" t="s">
        <v>140</v>
      </c>
      <c r="G21" s="51">
        <v>32</v>
      </c>
      <c r="H21" s="27">
        <v>15.5</v>
      </c>
      <c r="J21" t="str">
        <f>VLOOKUP(B21,hráčí!B22:C131,1,0)</f>
        <v>TYKAL Martin</v>
      </c>
      <c r="K21" t="s">
        <v>133</v>
      </c>
    </row>
    <row r="22" spans="1:11" x14ac:dyDescent="0.25">
      <c r="A22" s="27">
        <v>4</v>
      </c>
      <c r="B22" s="51" t="s">
        <v>85</v>
      </c>
      <c r="C22" s="27" t="s">
        <v>5</v>
      </c>
      <c r="D22" s="27">
        <v>1630597</v>
      </c>
      <c r="E22" s="27">
        <v>19.8</v>
      </c>
      <c r="F22" s="27" t="s">
        <v>272</v>
      </c>
      <c r="G22" s="51">
        <v>37</v>
      </c>
      <c r="H22" s="27">
        <v>19.399999999999999</v>
      </c>
      <c r="J22" t="e">
        <f>VLOOKUP(B22,hráčí!B23:C132,1,0)</f>
        <v>#N/A</v>
      </c>
      <c r="K22" t="s">
        <v>47</v>
      </c>
    </row>
    <row r="23" spans="1:11" x14ac:dyDescent="0.25">
      <c r="A23" s="27">
        <v>12</v>
      </c>
      <c r="B23" s="51" t="s">
        <v>281</v>
      </c>
      <c r="C23" s="27" t="s">
        <v>275</v>
      </c>
      <c r="D23" s="27">
        <v>910867</v>
      </c>
      <c r="E23" s="27">
        <v>25.3</v>
      </c>
      <c r="F23" s="27" t="s">
        <v>282</v>
      </c>
      <c r="G23" s="51">
        <v>32</v>
      </c>
      <c r="H23" s="27">
        <v>25.3</v>
      </c>
      <c r="I23" t="s">
        <v>207</v>
      </c>
      <c r="J23" t="e">
        <f>VLOOKUP(B23,hráčí!B24:C133,1,0)</f>
        <v>#N/A</v>
      </c>
      <c r="K23" t="s">
        <v>13</v>
      </c>
    </row>
    <row r="24" spans="1:11" x14ac:dyDescent="0.25">
      <c r="A24" s="27">
        <v>3</v>
      </c>
      <c r="B24" s="51" t="s">
        <v>270</v>
      </c>
      <c r="C24" s="27" t="s">
        <v>5</v>
      </c>
      <c r="D24" s="27">
        <v>1630300</v>
      </c>
      <c r="E24" s="27">
        <v>30</v>
      </c>
      <c r="F24" s="27" t="s">
        <v>271</v>
      </c>
      <c r="G24" s="51">
        <v>38</v>
      </c>
      <c r="H24" s="27">
        <v>29</v>
      </c>
      <c r="I24" t="s">
        <v>207</v>
      </c>
      <c r="J24" t="e">
        <f>VLOOKUP(B24,hráčí!B25:C134,1,0)</f>
        <v>#N/A</v>
      </c>
      <c r="K24" t="s">
        <v>262</v>
      </c>
    </row>
    <row r="25" spans="1:11" x14ac:dyDescent="0.25">
      <c r="A25" s="27">
        <v>6</v>
      </c>
      <c r="B25" s="51" t="s">
        <v>274</v>
      </c>
      <c r="C25" s="27" t="s">
        <v>275</v>
      </c>
      <c r="D25" s="27">
        <v>911237</v>
      </c>
      <c r="E25" s="27">
        <v>22.1</v>
      </c>
      <c r="F25" s="27" t="s">
        <v>276</v>
      </c>
      <c r="G25" s="51">
        <v>36</v>
      </c>
      <c r="H25" s="27">
        <v>22.1</v>
      </c>
      <c r="I25" t="s">
        <v>207</v>
      </c>
      <c r="J25" t="str">
        <f>VLOOKUP(B25,hráčí!B26:C135,1,0)</f>
        <v>JONÁŠ Martin</v>
      </c>
      <c r="K25" t="s">
        <v>43</v>
      </c>
    </row>
    <row r="26" spans="1:11" x14ac:dyDescent="0.25">
      <c r="A26" s="27">
        <v>7</v>
      </c>
      <c r="B26" s="51" t="s">
        <v>277</v>
      </c>
      <c r="C26" s="27" t="s">
        <v>5</v>
      </c>
      <c r="D26" s="27">
        <v>1630329</v>
      </c>
      <c r="E26" s="27">
        <v>25.4</v>
      </c>
      <c r="F26" s="27" t="s">
        <v>210</v>
      </c>
      <c r="G26" s="51">
        <v>35</v>
      </c>
      <c r="H26" s="27">
        <v>25.4</v>
      </c>
      <c r="I26" t="s">
        <v>207</v>
      </c>
      <c r="J26" t="str">
        <f>VLOOKUP(B26,hráčí!B27:C136,1,0)</f>
        <v>MIKEŠ Miroslav</v>
      </c>
      <c r="K26" t="s">
        <v>84</v>
      </c>
    </row>
    <row r="27" spans="1:11" x14ac:dyDescent="0.25">
      <c r="A27" s="27">
        <v>16</v>
      </c>
      <c r="B27" s="51" t="s">
        <v>284</v>
      </c>
      <c r="C27" s="27" t="s">
        <v>5</v>
      </c>
      <c r="D27" s="27">
        <v>1630568</v>
      </c>
      <c r="E27" s="27">
        <v>19.3</v>
      </c>
      <c r="F27" s="27" t="s">
        <v>285</v>
      </c>
      <c r="G27" s="51">
        <v>30</v>
      </c>
      <c r="H27" s="27">
        <v>19.399999999999999</v>
      </c>
      <c r="I27" t="s">
        <v>207</v>
      </c>
      <c r="J27" t="str">
        <f>VLOOKUP(B27,hráčí!B28:C137,1,0)</f>
        <v>POLÁK Jiří</v>
      </c>
      <c r="K27" t="s">
        <v>45</v>
      </c>
    </row>
  </sheetData>
  <sortState ref="A2:J27">
    <sortCondition ref="J2:J27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902C-1814-4E2B-9100-6C584E693C9C}">
  <dimension ref="A1:K14"/>
  <sheetViews>
    <sheetView zoomScale="130" zoomScaleNormal="130" workbookViewId="0">
      <selection activeCell="K2" sqref="K2:K14"/>
    </sheetView>
  </sheetViews>
  <sheetFormatPr defaultRowHeight="15" x14ac:dyDescent="0.25"/>
  <cols>
    <col min="1" max="1" width="6.5703125" bestFit="1" customWidth="1"/>
    <col min="2" max="2" width="22.140625" customWidth="1"/>
    <col min="3" max="3" width="7.28515625" bestFit="1" customWidth="1"/>
    <col min="4" max="4" width="14.42578125" customWidth="1"/>
    <col min="5" max="5" width="5" customWidth="1"/>
    <col min="6" max="6" width="6.85546875" customWidth="1"/>
    <col min="7" max="7" width="6" bestFit="1" customWidth="1"/>
    <col min="8" max="8" width="7.28515625" bestFit="1" customWidth="1"/>
    <col min="10" max="10" width="24.85546875" customWidth="1"/>
  </cols>
  <sheetData>
    <row r="1" spans="1:11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95</v>
      </c>
      <c r="F1" s="27" t="s">
        <v>96</v>
      </c>
      <c r="G1" s="27" t="s">
        <v>4</v>
      </c>
      <c r="H1" s="27" t="s">
        <v>97</v>
      </c>
    </row>
    <row r="2" spans="1:11" x14ac:dyDescent="0.25">
      <c r="A2" s="27">
        <v>9</v>
      </c>
      <c r="B2" s="51" t="s">
        <v>247</v>
      </c>
      <c r="C2" s="27" t="s">
        <v>248</v>
      </c>
      <c r="D2" s="27">
        <v>560264</v>
      </c>
      <c r="E2" s="27">
        <v>2.8</v>
      </c>
      <c r="F2" s="27" t="s">
        <v>249</v>
      </c>
      <c r="G2" s="51">
        <v>30</v>
      </c>
      <c r="H2" s="27">
        <v>2.9</v>
      </c>
      <c r="J2" t="str">
        <f>VLOOKUP(B2,hráčí!B2:C113,1,0)</f>
        <v>BYSTŘICKÝ Tomáš jun.</v>
      </c>
      <c r="K2" t="s">
        <v>252</v>
      </c>
    </row>
    <row r="3" spans="1:11" x14ac:dyDescent="0.25">
      <c r="A3" s="27">
        <v>4</v>
      </c>
      <c r="B3" s="51" t="s">
        <v>19</v>
      </c>
      <c r="C3" s="27" t="s">
        <v>5</v>
      </c>
      <c r="D3" s="27">
        <v>1630491</v>
      </c>
      <c r="E3" s="27">
        <v>8.6</v>
      </c>
      <c r="F3" s="27" t="s">
        <v>105</v>
      </c>
      <c r="G3" s="51">
        <v>36</v>
      </c>
      <c r="H3" s="27">
        <v>8.6</v>
      </c>
      <c r="J3" t="str">
        <f>VLOOKUP(B3,hráčí!B3:C114,1,0)</f>
        <v>DIENELT Petr</v>
      </c>
      <c r="K3" t="s">
        <v>20</v>
      </c>
    </row>
    <row r="4" spans="1:11" x14ac:dyDescent="0.25">
      <c r="A4" s="27">
        <v>7</v>
      </c>
      <c r="B4" s="51" t="s">
        <v>75</v>
      </c>
      <c r="C4" s="27" t="s">
        <v>5</v>
      </c>
      <c r="D4" s="27">
        <v>1630355</v>
      </c>
      <c r="E4" s="27">
        <v>14.8</v>
      </c>
      <c r="F4" s="27" t="s">
        <v>163</v>
      </c>
      <c r="G4" s="51">
        <v>34</v>
      </c>
      <c r="H4" s="27">
        <v>14.8</v>
      </c>
      <c r="J4" t="str">
        <f>VLOOKUP(B4,hráčí!B4:C115,1,0)</f>
        <v>DRDA Antonín</v>
      </c>
      <c r="K4" t="s">
        <v>14</v>
      </c>
    </row>
    <row r="5" spans="1:11" x14ac:dyDescent="0.25">
      <c r="A5" s="27">
        <v>5</v>
      </c>
      <c r="B5" s="51" t="s">
        <v>24</v>
      </c>
      <c r="C5" s="27" t="s">
        <v>5</v>
      </c>
      <c r="D5" s="27">
        <v>1630496</v>
      </c>
      <c r="E5" s="27">
        <v>11.7</v>
      </c>
      <c r="F5" s="27" t="s">
        <v>234</v>
      </c>
      <c r="G5" s="51">
        <v>36</v>
      </c>
      <c r="H5" s="27">
        <v>11.7</v>
      </c>
      <c r="J5" t="str">
        <f>VLOOKUP(B5,hráčí!B5:C116,1,0)</f>
        <v>HERES Marian</v>
      </c>
      <c r="K5" t="s">
        <v>22</v>
      </c>
    </row>
    <row r="6" spans="1:11" x14ac:dyDescent="0.25">
      <c r="A6" s="27">
        <v>13</v>
      </c>
      <c r="B6" s="51" t="s">
        <v>252</v>
      </c>
      <c r="C6" s="27" t="s">
        <v>253</v>
      </c>
      <c r="D6" s="27">
        <v>502057</v>
      </c>
      <c r="E6" s="27">
        <v>11.2</v>
      </c>
      <c r="F6" s="27" t="s">
        <v>224</v>
      </c>
      <c r="G6" s="51">
        <v>19</v>
      </c>
      <c r="H6" s="27">
        <v>11.3</v>
      </c>
      <c r="J6" t="str">
        <f>VLOOKUP(B6,hráčí!B6:C117,1,0)</f>
        <v>JIRÁSEK Václav</v>
      </c>
      <c r="K6" t="s">
        <v>247</v>
      </c>
    </row>
    <row r="7" spans="1:11" x14ac:dyDescent="0.25">
      <c r="A7" s="27">
        <v>12</v>
      </c>
      <c r="B7" s="51" t="s">
        <v>20</v>
      </c>
      <c r="C7" s="27" t="s">
        <v>21</v>
      </c>
      <c r="D7" s="27">
        <v>220072</v>
      </c>
      <c r="E7" s="27">
        <v>11.8</v>
      </c>
      <c r="F7" s="27" t="s">
        <v>251</v>
      </c>
      <c r="G7" s="51">
        <v>26</v>
      </c>
      <c r="H7" s="27">
        <v>11.9</v>
      </c>
      <c r="J7" t="str">
        <f>VLOOKUP(B7,hráčí!B7:C118,1,0)</f>
        <v>KABÍČEK Ladislav</v>
      </c>
      <c r="K7" t="s">
        <v>75</v>
      </c>
    </row>
    <row r="8" spans="1:11" x14ac:dyDescent="0.25">
      <c r="A8" s="27">
        <v>1</v>
      </c>
      <c r="B8" s="51" t="s">
        <v>18</v>
      </c>
      <c r="C8" s="27" t="s">
        <v>5</v>
      </c>
      <c r="D8" s="27">
        <v>1630584</v>
      </c>
      <c r="E8" s="27">
        <v>13.4</v>
      </c>
      <c r="F8" s="27" t="s">
        <v>241</v>
      </c>
      <c r="G8" s="51">
        <v>41</v>
      </c>
      <c r="H8" s="27">
        <v>11.9</v>
      </c>
      <c r="J8" t="str">
        <f>VLOOKUP(B8,hráčí!B8:C119,1,0)</f>
        <v>KNOTEK Dušan</v>
      </c>
      <c r="K8" t="s">
        <v>245</v>
      </c>
    </row>
    <row r="9" spans="1:11" x14ac:dyDescent="0.25">
      <c r="A9" s="27">
        <v>2</v>
      </c>
      <c r="B9" s="51" t="s">
        <v>242</v>
      </c>
      <c r="C9" s="27" t="s">
        <v>150</v>
      </c>
      <c r="D9" s="27">
        <v>1120524</v>
      </c>
      <c r="E9" s="27">
        <v>7.1</v>
      </c>
      <c r="F9" s="27" t="s">
        <v>243</v>
      </c>
      <c r="G9" s="51">
        <v>40</v>
      </c>
      <c r="H9" s="27">
        <v>6.3</v>
      </c>
      <c r="J9" t="str">
        <f>VLOOKUP(B9,hráčí!B9:C120,1,0)</f>
        <v>MACHOLDA Petr</v>
      </c>
      <c r="K9" t="s">
        <v>16</v>
      </c>
    </row>
    <row r="10" spans="1:11" x14ac:dyDescent="0.25">
      <c r="A10" s="27">
        <v>10</v>
      </c>
      <c r="B10" s="51" t="s">
        <v>22</v>
      </c>
      <c r="C10" s="27" t="s">
        <v>11</v>
      </c>
      <c r="D10" s="27">
        <v>1060433</v>
      </c>
      <c r="E10" s="27">
        <v>12.4</v>
      </c>
      <c r="F10" s="27" t="s">
        <v>160</v>
      </c>
      <c r="G10" s="51">
        <v>28</v>
      </c>
      <c r="H10" s="27">
        <v>12.5</v>
      </c>
      <c r="J10" t="str">
        <f>VLOOKUP(B10,hráčí!B10:C121,1,0)</f>
        <v>ONDRUCH Jan</v>
      </c>
      <c r="K10" t="s">
        <v>19</v>
      </c>
    </row>
    <row r="11" spans="1:11" x14ac:dyDescent="0.25">
      <c r="A11" s="27">
        <v>6</v>
      </c>
      <c r="B11" s="51" t="s">
        <v>16</v>
      </c>
      <c r="C11" s="27" t="s">
        <v>5</v>
      </c>
      <c r="D11" s="27">
        <v>1630124</v>
      </c>
      <c r="E11" s="27">
        <v>6.9</v>
      </c>
      <c r="F11" s="27" t="s">
        <v>107</v>
      </c>
      <c r="G11" s="51">
        <v>35</v>
      </c>
      <c r="H11" s="27">
        <v>6.9</v>
      </c>
      <c r="J11" t="str">
        <f>VLOOKUP(B11,hráčí!B11:C122,1,0)</f>
        <v>POLCAR Ivan</v>
      </c>
      <c r="K11" t="s">
        <v>24</v>
      </c>
    </row>
    <row r="12" spans="1:11" x14ac:dyDescent="0.25">
      <c r="A12" s="27">
        <v>8</v>
      </c>
      <c r="B12" s="51" t="s">
        <v>245</v>
      </c>
      <c r="C12" s="27" t="s">
        <v>150</v>
      </c>
      <c r="D12" s="27">
        <v>1120448</v>
      </c>
      <c r="E12" s="27">
        <v>9.9</v>
      </c>
      <c r="F12" s="27" t="s">
        <v>246</v>
      </c>
      <c r="G12" s="51">
        <v>34</v>
      </c>
      <c r="H12" s="27">
        <v>9.9</v>
      </c>
      <c r="J12" t="str">
        <f>VLOOKUP(B12,hráčí!B12:C123,1,0)</f>
        <v>POUL Jaroslav</v>
      </c>
      <c r="K12" t="s">
        <v>80</v>
      </c>
    </row>
    <row r="13" spans="1:11" x14ac:dyDescent="0.25">
      <c r="A13" s="27">
        <v>3</v>
      </c>
      <c r="B13" s="51" t="s">
        <v>80</v>
      </c>
      <c r="C13" s="27" t="s">
        <v>5</v>
      </c>
      <c r="D13" s="27">
        <v>1630499</v>
      </c>
      <c r="E13" s="27">
        <v>12.5</v>
      </c>
      <c r="F13" s="27" t="s">
        <v>244</v>
      </c>
      <c r="G13" s="51">
        <v>37</v>
      </c>
      <c r="H13" s="27">
        <v>12.2</v>
      </c>
      <c r="J13" t="str">
        <f>VLOOKUP(B13,hráčí!B13:C124,1,0)</f>
        <v>SEGEČ Marek</v>
      </c>
      <c r="K13" t="s">
        <v>242</v>
      </c>
    </row>
    <row r="14" spans="1:11" x14ac:dyDescent="0.25">
      <c r="A14" s="27">
        <v>11</v>
      </c>
      <c r="B14" s="51" t="s">
        <v>14</v>
      </c>
      <c r="C14" s="27" t="s">
        <v>11</v>
      </c>
      <c r="D14" s="27">
        <v>1060499</v>
      </c>
      <c r="E14" s="27">
        <v>13.8</v>
      </c>
      <c r="F14" s="27" t="s">
        <v>250</v>
      </c>
      <c r="G14" s="51">
        <v>26</v>
      </c>
      <c r="H14" s="27">
        <v>13.9</v>
      </c>
      <c r="J14" t="e">
        <f>VLOOKUP(B14,hráčí!B14:C125,1,0)</f>
        <v>#N/A</v>
      </c>
      <c r="K14" t="s">
        <v>18</v>
      </c>
    </row>
  </sheetData>
  <sortState ref="A2:H14">
    <sortCondition ref="B2:B14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3FE43-86CA-4D57-87F4-918B05754DD4}">
  <dimension ref="A1:K17"/>
  <sheetViews>
    <sheetView workbookViewId="0">
      <selection activeCell="K2" sqref="K2:K17"/>
    </sheetView>
  </sheetViews>
  <sheetFormatPr defaultRowHeight="15" x14ac:dyDescent="0.25"/>
  <cols>
    <col min="1" max="1" width="6.5703125" bestFit="1" customWidth="1"/>
    <col min="2" max="2" width="21.7109375" bestFit="1" customWidth="1"/>
    <col min="3" max="3" width="7.140625" bestFit="1" customWidth="1"/>
    <col min="4" max="4" width="8" bestFit="1" customWidth="1"/>
    <col min="5" max="5" width="5" bestFit="1" customWidth="1"/>
    <col min="6" max="6" width="7.7109375" bestFit="1" customWidth="1"/>
    <col min="7" max="7" width="6" bestFit="1" customWidth="1"/>
    <col min="8" max="8" width="7.28515625" bestFit="1" customWidth="1"/>
    <col min="10" max="10" width="27.140625" customWidth="1"/>
  </cols>
  <sheetData>
    <row r="1" spans="1:11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95</v>
      </c>
      <c r="F1" s="27" t="s">
        <v>96</v>
      </c>
      <c r="G1" s="27" t="s">
        <v>4</v>
      </c>
      <c r="H1" s="27" t="s">
        <v>97</v>
      </c>
      <c r="I1" s="53" t="s">
        <v>295</v>
      </c>
      <c r="J1" s="53" t="s">
        <v>296</v>
      </c>
    </row>
    <row r="2" spans="1:11" x14ac:dyDescent="0.25">
      <c r="A2" s="27">
        <v>16</v>
      </c>
      <c r="B2" s="51" t="s">
        <v>266</v>
      </c>
      <c r="C2" s="27" t="s">
        <v>5</v>
      </c>
      <c r="D2" s="27">
        <v>1630325</v>
      </c>
      <c r="E2" s="27">
        <v>17.899999999999999</v>
      </c>
      <c r="F2" s="27" t="s">
        <v>267</v>
      </c>
      <c r="G2" s="51">
        <v>25</v>
      </c>
      <c r="H2" s="27">
        <v>18</v>
      </c>
      <c r="I2" t="s">
        <v>207</v>
      </c>
      <c r="J2" t="str">
        <f>VLOOKUP(B2,hráčí!B7:C113,1,0)</f>
        <v>KOŽNAROVÁ Jaroslava</v>
      </c>
      <c r="K2" t="s">
        <v>90</v>
      </c>
    </row>
    <row r="3" spans="1:11" x14ac:dyDescent="0.25">
      <c r="A3" s="27">
        <v>8</v>
      </c>
      <c r="B3" s="51" t="s">
        <v>259</v>
      </c>
      <c r="C3" s="27" t="s">
        <v>5</v>
      </c>
      <c r="D3" s="27">
        <v>1630702</v>
      </c>
      <c r="E3" s="27">
        <v>24.2</v>
      </c>
      <c r="F3" s="27" t="s">
        <v>260</v>
      </c>
      <c r="G3" s="51">
        <v>32</v>
      </c>
      <c r="H3" s="27">
        <v>24.2</v>
      </c>
      <c r="I3" t="s">
        <v>207</v>
      </c>
      <c r="J3" t="str">
        <f>VLOOKUP(B3,hráčí!B8:C114,1,0)</f>
        <v>KUDRLIČKA Jaroslav</v>
      </c>
      <c r="K3" t="s">
        <v>41</v>
      </c>
    </row>
    <row r="4" spans="1:11" x14ac:dyDescent="0.25">
      <c r="A4" s="27">
        <v>14</v>
      </c>
      <c r="B4" s="51" t="s">
        <v>264</v>
      </c>
      <c r="C4" s="27" t="s">
        <v>5</v>
      </c>
      <c r="D4" s="27">
        <v>1630701</v>
      </c>
      <c r="E4" s="27">
        <v>29.2</v>
      </c>
      <c r="F4" s="27" t="s">
        <v>160</v>
      </c>
      <c r="G4" s="51">
        <v>28</v>
      </c>
      <c r="H4" s="27">
        <v>29.3</v>
      </c>
      <c r="I4" t="s">
        <v>207</v>
      </c>
      <c r="J4" t="str">
        <f>VLOOKUP(B4,hráčí!B9:C115,1,0)</f>
        <v>MAZUROVÁ Iva</v>
      </c>
      <c r="K4" t="s">
        <v>17</v>
      </c>
    </row>
    <row r="5" spans="1:11" x14ac:dyDescent="0.25">
      <c r="A5" s="27">
        <v>12</v>
      </c>
      <c r="B5" s="51" t="s">
        <v>262</v>
      </c>
      <c r="C5" s="27" t="s">
        <v>26</v>
      </c>
      <c r="D5" s="27">
        <v>1310320</v>
      </c>
      <c r="E5" s="27">
        <v>20.399999999999999</v>
      </c>
      <c r="F5" s="27" t="s">
        <v>144</v>
      </c>
      <c r="G5" s="51">
        <v>29</v>
      </c>
      <c r="H5" s="27">
        <v>20.5</v>
      </c>
      <c r="I5" t="s">
        <v>207</v>
      </c>
      <c r="J5" t="str">
        <f>VLOOKUP(B5,hráčí!B10:C116,1,0)</f>
        <v>NEUMANN Milan</v>
      </c>
      <c r="K5" t="s">
        <v>89</v>
      </c>
    </row>
    <row r="6" spans="1:11" x14ac:dyDescent="0.25">
      <c r="A6" s="27">
        <v>5</v>
      </c>
      <c r="B6" s="51" t="s">
        <v>256</v>
      </c>
      <c r="C6" s="27" t="s">
        <v>150</v>
      </c>
      <c r="D6" s="27">
        <v>1120432</v>
      </c>
      <c r="E6" s="27">
        <v>19.600000000000001</v>
      </c>
      <c r="F6" s="27" t="s">
        <v>136</v>
      </c>
      <c r="G6" s="51">
        <v>35</v>
      </c>
      <c r="H6" s="27">
        <v>19.600000000000001</v>
      </c>
      <c r="I6" t="s">
        <v>207</v>
      </c>
      <c r="J6" t="str">
        <f>VLOOKUP(B6,hráčí!B11:C117,1,0)</f>
        <v>POULOVÁ Taťána</v>
      </c>
      <c r="K6" t="s">
        <v>88</v>
      </c>
    </row>
    <row r="7" spans="1:11" x14ac:dyDescent="0.25">
      <c r="A7" s="27">
        <v>7</v>
      </c>
      <c r="B7" s="51" t="s">
        <v>257</v>
      </c>
      <c r="C7" s="27" t="s">
        <v>230</v>
      </c>
      <c r="D7" s="27">
        <v>981905</v>
      </c>
      <c r="E7" s="27">
        <v>17.600000000000001</v>
      </c>
      <c r="F7" s="27" t="s">
        <v>258</v>
      </c>
      <c r="G7" s="51">
        <v>35</v>
      </c>
      <c r="H7" s="27">
        <v>17.600000000000001</v>
      </c>
      <c r="I7" t="s">
        <v>207</v>
      </c>
      <c r="J7" t="e">
        <f>VLOOKUP(B7,hráčí!B12:C118,1,0)</f>
        <v>#N/A</v>
      </c>
      <c r="K7" t="s">
        <v>266</v>
      </c>
    </row>
    <row r="8" spans="1:11" x14ac:dyDescent="0.25">
      <c r="A8" s="27">
        <v>4</v>
      </c>
      <c r="B8" s="51" t="s">
        <v>90</v>
      </c>
      <c r="C8" s="27" t="s">
        <v>5</v>
      </c>
      <c r="D8" s="27">
        <v>1630721</v>
      </c>
      <c r="E8" s="27">
        <v>27</v>
      </c>
      <c r="F8" s="27" t="s">
        <v>210</v>
      </c>
      <c r="G8" s="51">
        <v>35</v>
      </c>
      <c r="H8" s="27">
        <v>27</v>
      </c>
      <c r="J8" t="e">
        <f>VLOOKUP(B8,hráčí!B13:C119,1,0)</f>
        <v>#N/A</v>
      </c>
      <c r="K8" t="s">
        <v>259</v>
      </c>
    </row>
    <row r="9" spans="1:11" x14ac:dyDescent="0.25">
      <c r="A9" s="27">
        <v>13</v>
      </c>
      <c r="B9" s="51" t="s">
        <v>41</v>
      </c>
      <c r="C9" s="27" t="s">
        <v>5</v>
      </c>
      <c r="D9" s="27">
        <v>1630628</v>
      </c>
      <c r="E9" s="27">
        <v>22.2</v>
      </c>
      <c r="F9" s="27" t="s">
        <v>263</v>
      </c>
      <c r="G9" s="51">
        <v>28</v>
      </c>
      <c r="H9" s="27">
        <v>22.3</v>
      </c>
      <c r="J9" t="str">
        <f>VLOOKUP(B9,hráčí!B14:C120,1,0)</f>
        <v>HAMOUZ Emil</v>
      </c>
      <c r="K9" t="s">
        <v>264</v>
      </c>
    </row>
    <row r="10" spans="1:11" x14ac:dyDescent="0.25">
      <c r="A10" s="27">
        <v>3</v>
      </c>
      <c r="B10" s="51" t="s">
        <v>17</v>
      </c>
      <c r="C10" s="27" t="s">
        <v>11</v>
      </c>
      <c r="D10" s="27">
        <v>1060570</v>
      </c>
      <c r="E10" s="27">
        <v>15.2</v>
      </c>
      <c r="F10" s="27" t="s">
        <v>106</v>
      </c>
      <c r="G10" s="51">
        <v>36</v>
      </c>
      <c r="H10" s="27">
        <v>15.2</v>
      </c>
      <c r="J10" t="str">
        <f>VLOOKUP(B10,hráčí!B15:C121,1,0)</f>
        <v>HORYNA Roman</v>
      </c>
      <c r="K10" t="s">
        <v>208</v>
      </c>
    </row>
    <row r="11" spans="1:11" x14ac:dyDescent="0.25">
      <c r="A11" s="27">
        <v>9</v>
      </c>
      <c r="B11" s="51" t="s">
        <v>89</v>
      </c>
      <c r="C11" s="27" t="s">
        <v>21</v>
      </c>
      <c r="D11" s="27">
        <v>220762</v>
      </c>
      <c r="E11" s="27">
        <v>26.2</v>
      </c>
      <c r="F11" s="27" t="s">
        <v>261</v>
      </c>
      <c r="G11" s="51">
        <v>31</v>
      </c>
      <c r="H11" s="27">
        <v>26.3</v>
      </c>
      <c r="J11" t="str">
        <f>VLOOKUP(B11,hráčí!B16:C122,1,0)</f>
        <v>KARAS Josef</v>
      </c>
      <c r="K11" t="s">
        <v>262</v>
      </c>
    </row>
    <row r="12" spans="1:11" x14ac:dyDescent="0.25">
      <c r="A12" s="27">
        <v>10</v>
      </c>
      <c r="B12" s="51" t="s">
        <v>88</v>
      </c>
      <c r="C12" s="27" t="s">
        <v>5</v>
      </c>
      <c r="D12" s="27">
        <v>1630324</v>
      </c>
      <c r="E12" s="27">
        <v>21.5</v>
      </c>
      <c r="F12" s="27" t="s">
        <v>144</v>
      </c>
      <c r="G12" s="51">
        <v>29</v>
      </c>
      <c r="H12" s="27">
        <v>21.6</v>
      </c>
      <c r="J12" t="str">
        <f>VLOOKUP(B12,hráčí!B17:C123,1,0)</f>
        <v>KOŽNAR Milan</v>
      </c>
      <c r="K12" t="s">
        <v>256</v>
      </c>
    </row>
    <row r="13" spans="1:11" x14ac:dyDescent="0.25">
      <c r="A13" s="27">
        <v>15</v>
      </c>
      <c r="B13" s="51" t="s">
        <v>208</v>
      </c>
      <c r="C13" s="27" t="s">
        <v>5</v>
      </c>
      <c r="D13" s="27">
        <v>1630649</v>
      </c>
      <c r="E13" s="27">
        <v>22.4</v>
      </c>
      <c r="F13" s="27" t="s">
        <v>265</v>
      </c>
      <c r="G13" s="51">
        <v>27</v>
      </c>
      <c r="H13" s="27">
        <v>22.5</v>
      </c>
      <c r="J13" t="str">
        <f>VLOOKUP(B13,hráčí!B18:C124,1,0)</f>
        <v>MIKLOŠOVÁ Drahomíra</v>
      </c>
      <c r="K13" t="s">
        <v>10</v>
      </c>
    </row>
    <row r="14" spans="1:11" x14ac:dyDescent="0.25">
      <c r="A14" s="27">
        <v>6</v>
      </c>
      <c r="B14" s="51" t="s">
        <v>10</v>
      </c>
      <c r="C14" s="27" t="s">
        <v>5</v>
      </c>
      <c r="D14" s="27">
        <v>1630397</v>
      </c>
      <c r="E14" s="27">
        <v>15.3</v>
      </c>
      <c r="F14" s="27" t="s">
        <v>199</v>
      </c>
      <c r="G14" s="51">
        <v>35</v>
      </c>
      <c r="H14" s="27">
        <v>15.3</v>
      </c>
      <c r="J14" t="str">
        <f>VLOOKUP(B14,hráčí!B19:C125,1,0)</f>
        <v>RELICH Jan</v>
      </c>
      <c r="K14" t="s">
        <v>50</v>
      </c>
    </row>
    <row r="15" spans="1:11" x14ac:dyDescent="0.25">
      <c r="A15" s="27">
        <v>11</v>
      </c>
      <c r="B15" s="51" t="s">
        <v>50</v>
      </c>
      <c r="C15" s="27" t="s">
        <v>44</v>
      </c>
      <c r="D15" s="27">
        <v>210324</v>
      </c>
      <c r="E15" s="27">
        <v>24</v>
      </c>
      <c r="F15" s="27" t="s">
        <v>144</v>
      </c>
      <c r="G15" s="51">
        <v>29</v>
      </c>
      <c r="H15" s="27">
        <v>24.1</v>
      </c>
      <c r="J15" t="str">
        <f>VLOOKUP(B15,hráčí!B20:C126,1,0)</f>
        <v>STEHLÍK Lukáš</v>
      </c>
      <c r="K15" t="s">
        <v>91</v>
      </c>
    </row>
    <row r="16" spans="1:11" x14ac:dyDescent="0.25">
      <c r="A16" s="27">
        <v>2</v>
      </c>
      <c r="B16" s="51" t="s">
        <v>91</v>
      </c>
      <c r="C16" s="27" t="s">
        <v>11</v>
      </c>
      <c r="D16" s="27">
        <v>1060659</v>
      </c>
      <c r="E16" s="27">
        <v>17</v>
      </c>
      <c r="F16" s="27" t="s">
        <v>255</v>
      </c>
      <c r="G16" s="51">
        <v>40</v>
      </c>
      <c r="H16" s="27">
        <v>15.8</v>
      </c>
      <c r="J16" t="str">
        <f>VLOOKUP(B16,hráčí!B21:C127,1,0)</f>
        <v>STEHLÍK Stanislav</v>
      </c>
      <c r="K16" t="s">
        <v>257</v>
      </c>
    </row>
    <row r="17" spans="1:11" x14ac:dyDescent="0.25">
      <c r="A17" s="27">
        <v>1</v>
      </c>
      <c r="B17" s="51" t="s">
        <v>55</v>
      </c>
      <c r="C17" s="27" t="s">
        <v>5</v>
      </c>
      <c r="D17" s="27">
        <v>1630606</v>
      </c>
      <c r="E17" s="27">
        <v>18</v>
      </c>
      <c r="F17" s="27" t="s">
        <v>254</v>
      </c>
      <c r="G17" s="51">
        <v>42</v>
      </c>
      <c r="H17" s="27">
        <v>16.2</v>
      </c>
      <c r="J17" t="str">
        <f>VLOOKUP(B17,hráčí!B22:C127,1,0)</f>
        <v>ŠULC Václav</v>
      </c>
      <c r="K17" t="s">
        <v>55</v>
      </c>
    </row>
  </sheetData>
  <sortState ref="K2:K17">
    <sortCondition ref="K2:K17"/>
  </sortState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B13" sqref="B13:E13"/>
    </sheetView>
  </sheetViews>
  <sheetFormatPr defaultRowHeight="15" x14ac:dyDescent="0.25"/>
  <cols>
    <col min="1" max="1" width="10.28515625" customWidth="1"/>
    <col min="2" max="2" width="25.7109375" bestFit="1" customWidth="1"/>
    <col min="3" max="3" width="8.5703125" bestFit="1" customWidth="1"/>
    <col min="4" max="4" width="10.28515625" bestFit="1" customWidth="1"/>
    <col min="5" max="5" width="6.28515625" bestFit="1" customWidth="1"/>
    <col min="6" max="6" width="9.7109375" bestFit="1" customWidth="1"/>
    <col min="7" max="7" width="6.7109375" style="44" bestFit="1" customWidth="1"/>
    <col min="8" max="8" width="8.42578125" bestFit="1" customWidth="1"/>
  </cols>
  <sheetData>
    <row r="1" spans="1:8" ht="18.75" x14ac:dyDescent="0.3">
      <c r="A1" s="42" t="s">
        <v>161</v>
      </c>
      <c r="B1" s="42"/>
      <c r="C1" s="42"/>
      <c r="D1" s="42"/>
      <c r="E1" s="42"/>
      <c r="F1" s="42"/>
      <c r="G1" s="43"/>
      <c r="H1" s="42"/>
    </row>
    <row r="2" spans="1:8" ht="18.75" x14ac:dyDescent="0.3">
      <c r="A2" s="39" t="s">
        <v>0</v>
      </c>
      <c r="B2" s="39" t="s">
        <v>1</v>
      </c>
      <c r="C2" s="39" t="s">
        <v>2</v>
      </c>
      <c r="D2" s="39" t="s">
        <v>3</v>
      </c>
      <c r="E2" s="39" t="s">
        <v>95</v>
      </c>
      <c r="F2" s="39" t="s">
        <v>96</v>
      </c>
      <c r="G2" s="45" t="s">
        <v>4</v>
      </c>
      <c r="H2" s="39" t="s">
        <v>97</v>
      </c>
    </row>
    <row r="3" spans="1:8" ht="18.75" x14ac:dyDescent="0.3">
      <c r="A3" s="39">
        <v>6</v>
      </c>
      <c r="B3" s="39" t="s">
        <v>9</v>
      </c>
      <c r="C3" s="39" t="s">
        <v>5</v>
      </c>
      <c r="D3" s="39">
        <v>1630717</v>
      </c>
      <c r="E3" s="39">
        <v>12.9</v>
      </c>
      <c r="F3" s="39" t="s">
        <v>234</v>
      </c>
      <c r="G3" s="45">
        <v>36</v>
      </c>
      <c r="H3" s="39">
        <v>12.9</v>
      </c>
    </row>
    <row r="4" spans="1:8" ht="18.75" x14ac:dyDescent="0.3">
      <c r="A4" s="39">
        <v>4</v>
      </c>
      <c r="B4" s="39" t="s">
        <v>7</v>
      </c>
      <c r="C4" s="39" t="s">
        <v>5</v>
      </c>
      <c r="D4" s="39">
        <v>1630636</v>
      </c>
      <c r="E4" s="39">
        <v>15</v>
      </c>
      <c r="F4" s="39" t="s">
        <v>232</v>
      </c>
      <c r="G4" s="45">
        <v>36</v>
      </c>
      <c r="H4" s="39">
        <v>15</v>
      </c>
    </row>
    <row r="5" spans="1:8" ht="18.75" x14ac:dyDescent="0.3">
      <c r="A5" s="39">
        <v>8</v>
      </c>
      <c r="B5" s="39" t="s">
        <v>75</v>
      </c>
      <c r="C5" s="39" t="s">
        <v>5</v>
      </c>
      <c r="D5" s="39">
        <v>1630355</v>
      </c>
      <c r="E5" s="39">
        <v>14.7</v>
      </c>
      <c r="F5" s="39" t="s">
        <v>236</v>
      </c>
      <c r="G5" s="45">
        <v>33</v>
      </c>
      <c r="H5" s="39">
        <v>14.7</v>
      </c>
    </row>
    <row r="6" spans="1:8" ht="18.75" x14ac:dyDescent="0.3">
      <c r="A6" s="39">
        <v>12</v>
      </c>
      <c r="B6" s="39" t="s">
        <v>24</v>
      </c>
      <c r="C6" s="39" t="s">
        <v>5</v>
      </c>
      <c r="D6" s="39">
        <v>1630496</v>
      </c>
      <c r="E6" s="39">
        <v>11.5</v>
      </c>
      <c r="F6" s="39" t="s">
        <v>237</v>
      </c>
      <c r="G6" s="45">
        <v>31</v>
      </c>
      <c r="H6" s="39">
        <v>11.6</v>
      </c>
    </row>
    <row r="7" spans="1:8" ht="18.75" x14ac:dyDescent="0.3">
      <c r="A7" s="39">
        <v>15</v>
      </c>
      <c r="B7" s="39" t="s">
        <v>17</v>
      </c>
      <c r="C7" s="39" t="s">
        <v>11</v>
      </c>
      <c r="D7" s="39">
        <v>1060570</v>
      </c>
      <c r="E7" s="39">
        <v>15.1</v>
      </c>
      <c r="F7" s="39" t="s">
        <v>239</v>
      </c>
      <c r="G7" s="45">
        <v>26</v>
      </c>
      <c r="H7" s="39">
        <v>15.2</v>
      </c>
    </row>
    <row r="8" spans="1:8" ht="18.75" x14ac:dyDescent="0.3">
      <c r="A8" s="39">
        <v>16</v>
      </c>
      <c r="B8" s="39" t="s">
        <v>20</v>
      </c>
      <c r="C8" s="39" t="s">
        <v>21</v>
      </c>
      <c r="D8" s="39">
        <v>220072</v>
      </c>
      <c r="E8" s="39">
        <v>13.2</v>
      </c>
      <c r="F8" s="39" t="s">
        <v>171</v>
      </c>
      <c r="G8" s="45">
        <v>25</v>
      </c>
      <c r="H8" s="39">
        <v>13.3</v>
      </c>
    </row>
    <row r="9" spans="1:8" ht="18.75" x14ac:dyDescent="0.3">
      <c r="A9" s="39">
        <v>3</v>
      </c>
      <c r="B9" s="39" t="s">
        <v>229</v>
      </c>
      <c r="C9" s="39" t="s">
        <v>230</v>
      </c>
      <c r="D9" s="39">
        <v>984874</v>
      </c>
      <c r="E9" s="39">
        <v>11.5</v>
      </c>
      <c r="F9" s="39" t="s">
        <v>231</v>
      </c>
      <c r="G9" s="45">
        <v>39</v>
      </c>
      <c r="H9" s="39">
        <v>10.8</v>
      </c>
    </row>
    <row r="10" spans="1:8" ht="18.75" x14ac:dyDescent="0.3">
      <c r="A10" s="39">
        <v>10</v>
      </c>
      <c r="B10" s="39" t="s">
        <v>18</v>
      </c>
      <c r="C10" s="39" t="s">
        <v>5</v>
      </c>
      <c r="D10" s="39">
        <v>1630584</v>
      </c>
      <c r="E10" s="39">
        <v>13.2</v>
      </c>
      <c r="F10" s="39" t="s">
        <v>111</v>
      </c>
      <c r="G10" s="45">
        <v>32</v>
      </c>
      <c r="H10" s="39">
        <v>13.3</v>
      </c>
    </row>
    <row r="11" spans="1:8" ht="18.75" x14ac:dyDescent="0.3">
      <c r="A11" s="39">
        <v>2</v>
      </c>
      <c r="B11" s="39" t="s">
        <v>77</v>
      </c>
      <c r="C11" s="39" t="s">
        <v>5</v>
      </c>
      <c r="D11" s="39">
        <v>1630143</v>
      </c>
      <c r="E11" s="39">
        <v>11.3</v>
      </c>
      <c r="F11" s="39" t="s">
        <v>228</v>
      </c>
      <c r="G11" s="45">
        <v>40</v>
      </c>
      <c r="H11" s="39">
        <v>10.5</v>
      </c>
    </row>
    <row r="12" spans="1:8" ht="18.75" x14ac:dyDescent="0.3">
      <c r="A12" s="39">
        <v>14</v>
      </c>
      <c r="B12" s="39" t="s">
        <v>15</v>
      </c>
      <c r="C12" s="39" t="s">
        <v>11</v>
      </c>
      <c r="D12" s="39">
        <v>1060302</v>
      </c>
      <c r="E12" s="39">
        <v>7.4</v>
      </c>
      <c r="F12" s="39" t="s">
        <v>238</v>
      </c>
      <c r="G12" s="45">
        <v>27</v>
      </c>
      <c r="H12" s="39">
        <v>7.5</v>
      </c>
    </row>
    <row r="13" spans="1:8" ht="18.75" x14ac:dyDescent="0.3">
      <c r="A13" s="39">
        <v>1</v>
      </c>
      <c r="B13" s="39" t="s">
        <v>225</v>
      </c>
      <c r="C13" s="39" t="s">
        <v>226</v>
      </c>
      <c r="D13" s="39">
        <v>1250455</v>
      </c>
      <c r="E13" s="39">
        <v>5.7</v>
      </c>
      <c r="F13" s="39" t="s">
        <v>227</v>
      </c>
      <c r="G13" s="45">
        <v>40</v>
      </c>
      <c r="H13" s="39">
        <v>4.9000000000000004</v>
      </c>
    </row>
    <row r="14" spans="1:8" ht="18.75" x14ac:dyDescent="0.3">
      <c r="A14" s="39">
        <v>9</v>
      </c>
      <c r="B14" s="39" t="s">
        <v>22</v>
      </c>
      <c r="C14" s="39" t="s">
        <v>11</v>
      </c>
      <c r="D14" s="39">
        <v>1060433</v>
      </c>
      <c r="E14" s="39">
        <v>12.4</v>
      </c>
      <c r="F14" s="39" t="s">
        <v>110</v>
      </c>
      <c r="G14" s="45">
        <v>33</v>
      </c>
      <c r="H14" s="39">
        <v>12.4</v>
      </c>
    </row>
    <row r="15" spans="1:8" ht="18.75" x14ac:dyDescent="0.3">
      <c r="A15" s="39">
        <v>13</v>
      </c>
      <c r="B15" s="39" t="s">
        <v>16</v>
      </c>
      <c r="C15" s="39" t="s">
        <v>5</v>
      </c>
      <c r="D15" s="39">
        <v>1630124</v>
      </c>
      <c r="E15" s="39">
        <v>6.9</v>
      </c>
      <c r="F15" s="39" t="s">
        <v>238</v>
      </c>
      <c r="G15" s="45">
        <v>27</v>
      </c>
      <c r="H15" s="39">
        <v>7</v>
      </c>
    </row>
    <row r="16" spans="1:8" ht="18.75" x14ac:dyDescent="0.3">
      <c r="A16" s="39">
        <v>5</v>
      </c>
      <c r="B16" s="39" t="s">
        <v>49</v>
      </c>
      <c r="C16" s="39" t="s">
        <v>5</v>
      </c>
      <c r="D16" s="39">
        <v>1630135</v>
      </c>
      <c r="E16" s="39">
        <v>10.1</v>
      </c>
      <c r="F16" s="39" t="s">
        <v>233</v>
      </c>
      <c r="G16" s="45">
        <v>36</v>
      </c>
      <c r="H16" s="39">
        <v>10.1</v>
      </c>
    </row>
    <row r="17" spans="1:8" ht="18.75" x14ac:dyDescent="0.3">
      <c r="A17" s="39">
        <v>7</v>
      </c>
      <c r="B17" s="39" t="s">
        <v>32</v>
      </c>
      <c r="C17" s="39" t="s">
        <v>5</v>
      </c>
      <c r="D17" s="39">
        <v>1630121</v>
      </c>
      <c r="E17" s="39">
        <v>6.1</v>
      </c>
      <c r="F17" s="39" t="s">
        <v>235</v>
      </c>
      <c r="G17" s="45">
        <v>34</v>
      </c>
      <c r="H17" s="39">
        <v>6.1</v>
      </c>
    </row>
    <row r="18" spans="1:8" ht="18.75" x14ac:dyDescent="0.3">
      <c r="A18" s="39">
        <v>11</v>
      </c>
      <c r="B18" s="39" t="s">
        <v>80</v>
      </c>
      <c r="C18" s="39" t="s">
        <v>5</v>
      </c>
      <c r="D18" s="39">
        <v>1630499</v>
      </c>
      <c r="E18" s="39">
        <v>12.4</v>
      </c>
      <c r="F18" s="39" t="s">
        <v>168</v>
      </c>
      <c r="G18" s="45">
        <v>31</v>
      </c>
      <c r="H18" s="39">
        <v>12.5</v>
      </c>
    </row>
    <row r="19" spans="1:8" ht="18.75" x14ac:dyDescent="0.3">
      <c r="A19" s="39">
        <v>17</v>
      </c>
      <c r="B19" s="39" t="s">
        <v>14</v>
      </c>
      <c r="C19" s="39" t="s">
        <v>11</v>
      </c>
      <c r="D19" s="39">
        <v>1060499</v>
      </c>
      <c r="E19" s="39">
        <v>13.6</v>
      </c>
      <c r="F19" s="39" t="s">
        <v>240</v>
      </c>
      <c r="G19" s="45">
        <v>19</v>
      </c>
      <c r="H19" s="39">
        <v>13.7</v>
      </c>
    </row>
    <row r="20" spans="1:8" ht="18.75" x14ac:dyDescent="0.3">
      <c r="A20" s="42"/>
      <c r="B20" s="42"/>
      <c r="C20" s="42"/>
      <c r="D20" s="42"/>
      <c r="E20" s="42"/>
      <c r="F20" s="42"/>
      <c r="G20" s="43"/>
      <c r="H20" s="42"/>
    </row>
    <row r="21" spans="1:8" ht="18.75" x14ac:dyDescent="0.3">
      <c r="A21" s="42"/>
      <c r="B21" s="42"/>
      <c r="C21" s="42"/>
      <c r="D21" s="42"/>
      <c r="E21" s="42"/>
      <c r="F21" s="42"/>
      <c r="G21" s="43"/>
      <c r="H21" s="42"/>
    </row>
    <row r="22" spans="1:8" ht="18.75" x14ac:dyDescent="0.3">
      <c r="A22" s="42"/>
      <c r="B22" s="42"/>
      <c r="C22" s="42"/>
      <c r="D22" s="42"/>
      <c r="E22" s="42"/>
      <c r="F22" s="42"/>
      <c r="G22" s="43"/>
      <c r="H22" s="42"/>
    </row>
    <row r="23" spans="1:8" ht="18.75" x14ac:dyDescent="0.3">
      <c r="A23" s="42"/>
      <c r="B23" s="42"/>
      <c r="C23" s="42"/>
      <c r="D23" s="42"/>
      <c r="E23" s="42"/>
      <c r="F23" s="42"/>
      <c r="G23" s="43"/>
      <c r="H23" s="42"/>
    </row>
    <row r="24" spans="1:8" ht="18.75" x14ac:dyDescent="0.3">
      <c r="A24" s="42"/>
      <c r="B24" s="42"/>
      <c r="C24" s="42"/>
      <c r="D24" s="42"/>
      <c r="E24" s="42"/>
      <c r="F24" s="42"/>
      <c r="G24" s="43"/>
      <c r="H24" s="42"/>
    </row>
    <row r="25" spans="1:8" ht="18.75" x14ac:dyDescent="0.3">
      <c r="A25" s="42"/>
      <c r="B25" s="42"/>
      <c r="C25" s="42"/>
      <c r="D25" s="42"/>
      <c r="E25" s="42"/>
      <c r="F25" s="42"/>
      <c r="G25" s="43"/>
      <c r="H25" s="42"/>
    </row>
    <row r="26" spans="1:8" ht="18.75" x14ac:dyDescent="0.3">
      <c r="A26" s="42"/>
      <c r="B26" s="42"/>
      <c r="C26" s="42"/>
      <c r="D26" s="42"/>
      <c r="E26" s="42"/>
      <c r="F26" s="42"/>
      <c r="G26" s="43"/>
      <c r="H26" s="42"/>
    </row>
    <row r="27" spans="1:8" ht="18.75" x14ac:dyDescent="0.3">
      <c r="A27" s="42"/>
      <c r="B27" s="42"/>
      <c r="C27" s="42"/>
      <c r="D27" s="42"/>
      <c r="E27" s="42"/>
      <c r="F27" s="42"/>
      <c r="G27" s="43"/>
      <c r="H27" s="42"/>
    </row>
    <row r="28" spans="1:8" ht="18.75" x14ac:dyDescent="0.3">
      <c r="A28" s="42"/>
      <c r="B28" s="42"/>
      <c r="C28" s="42"/>
      <c r="D28" s="42"/>
      <c r="E28" s="42"/>
      <c r="F28" s="42"/>
      <c r="G28" s="43"/>
      <c r="H28" s="42"/>
    </row>
    <row r="29" spans="1:8" ht="18.75" x14ac:dyDescent="0.3">
      <c r="A29" s="42"/>
      <c r="B29" s="42"/>
      <c r="C29" s="42"/>
      <c r="D29" s="42"/>
      <c r="E29" s="42"/>
      <c r="F29" s="42"/>
      <c r="G29" s="43"/>
      <c r="H29" s="42"/>
    </row>
    <row r="30" spans="1:8" ht="18.75" x14ac:dyDescent="0.3">
      <c r="A30" s="42"/>
      <c r="B30" s="42"/>
      <c r="C30" s="42"/>
      <c r="D30" s="42"/>
      <c r="E30" s="42"/>
      <c r="F30" s="42"/>
      <c r="G30" s="43"/>
      <c r="H30" s="42"/>
    </row>
    <row r="31" spans="1:8" ht="18.75" x14ac:dyDescent="0.3">
      <c r="A31" s="42"/>
      <c r="B31" s="42"/>
      <c r="C31" s="42"/>
      <c r="D31" s="42"/>
      <c r="E31" s="42"/>
      <c r="F31" s="42"/>
      <c r="G31" s="43"/>
      <c r="H31" s="42"/>
    </row>
    <row r="32" spans="1:8" ht="18.75" x14ac:dyDescent="0.3">
      <c r="A32" s="42"/>
      <c r="B32" s="42"/>
      <c r="C32" s="42"/>
      <c r="D32" s="42"/>
      <c r="E32" s="42"/>
      <c r="F32" s="42"/>
      <c r="G32" s="43"/>
      <c r="H32" s="42"/>
    </row>
    <row r="33" spans="1:8" ht="18.75" x14ac:dyDescent="0.3">
      <c r="A33" s="42"/>
      <c r="B33" s="42"/>
      <c r="C33" s="42"/>
      <c r="D33" s="42"/>
      <c r="E33" s="42"/>
      <c r="F33" s="42"/>
      <c r="G33" s="43"/>
      <c r="H33" s="42"/>
    </row>
    <row r="34" spans="1:8" ht="18.75" x14ac:dyDescent="0.3">
      <c r="A34" s="42"/>
      <c r="B34" s="42"/>
      <c r="C34" s="42"/>
      <c r="D34" s="42"/>
      <c r="E34" s="42"/>
      <c r="F34" s="42"/>
      <c r="G34" s="43"/>
      <c r="H34" s="42"/>
    </row>
    <row r="35" spans="1:8" ht="18.75" x14ac:dyDescent="0.3">
      <c r="A35" s="42"/>
      <c r="B35" s="42"/>
      <c r="C35" s="42"/>
      <c r="D35" s="42"/>
      <c r="E35" s="42"/>
      <c r="F35" s="42"/>
      <c r="G35" s="43"/>
      <c r="H35" s="4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topLeftCell="A10" workbookViewId="0">
      <selection activeCell="B18" sqref="B18:D21"/>
    </sheetView>
  </sheetViews>
  <sheetFormatPr defaultRowHeight="15" x14ac:dyDescent="0.25"/>
  <cols>
    <col min="1" max="1" width="9.42578125" customWidth="1"/>
    <col min="2" max="2" width="25.7109375" bestFit="1" customWidth="1"/>
    <col min="3" max="3" width="8.5703125" bestFit="1" customWidth="1"/>
    <col min="4" max="4" width="10.28515625" bestFit="1" customWidth="1"/>
    <col min="5" max="5" width="6.28515625" bestFit="1" customWidth="1"/>
    <col min="6" max="6" width="9.7109375" bestFit="1" customWidth="1"/>
    <col min="7" max="7" width="6.7109375" style="41" bestFit="1" customWidth="1"/>
    <col min="8" max="8" width="8.42578125" bestFit="1" customWidth="1"/>
  </cols>
  <sheetData>
    <row r="1" spans="1:8" ht="18.75" x14ac:dyDescent="0.3">
      <c r="A1" s="39" t="s">
        <v>0</v>
      </c>
      <c r="B1" s="39" t="s">
        <v>1</v>
      </c>
      <c r="C1" s="39" t="s">
        <v>2</v>
      </c>
      <c r="D1" s="39" t="s">
        <v>3</v>
      </c>
      <c r="E1" s="39" t="s">
        <v>95</v>
      </c>
      <c r="F1" s="39" t="s">
        <v>96</v>
      </c>
      <c r="G1" s="40" t="s">
        <v>4</v>
      </c>
      <c r="H1" s="39" t="s">
        <v>97</v>
      </c>
    </row>
    <row r="2" spans="1:8" ht="18.75" x14ac:dyDescent="0.3">
      <c r="A2" s="39">
        <v>4</v>
      </c>
      <c r="B2" s="39" t="s">
        <v>10</v>
      </c>
      <c r="C2" s="39" t="s">
        <v>5</v>
      </c>
      <c r="D2" s="39">
        <v>1630397</v>
      </c>
      <c r="E2" s="39">
        <v>15.3</v>
      </c>
      <c r="F2" s="39" t="s">
        <v>199</v>
      </c>
      <c r="G2" s="40">
        <v>35</v>
      </c>
      <c r="H2" s="39">
        <v>15.3</v>
      </c>
    </row>
    <row r="3" spans="1:8" ht="18.75" x14ac:dyDescent="0.3">
      <c r="A3" s="39">
        <v>10</v>
      </c>
      <c r="B3" s="39" t="s">
        <v>84</v>
      </c>
      <c r="C3" s="39" t="s">
        <v>5</v>
      </c>
      <c r="D3" s="39">
        <v>1630127</v>
      </c>
      <c r="E3" s="39">
        <v>15.7</v>
      </c>
      <c r="F3" s="39" t="s">
        <v>114</v>
      </c>
      <c r="G3" s="40">
        <v>30</v>
      </c>
      <c r="H3" s="39">
        <v>15.8</v>
      </c>
    </row>
    <row r="4" spans="1:8" ht="18.75" x14ac:dyDescent="0.3">
      <c r="A4" s="39">
        <v>5</v>
      </c>
      <c r="B4" s="39" t="s">
        <v>91</v>
      </c>
      <c r="C4" s="39" t="s">
        <v>11</v>
      </c>
      <c r="D4" s="39">
        <v>1060659</v>
      </c>
      <c r="E4" s="39">
        <v>16.899999999999999</v>
      </c>
      <c r="F4" s="39" t="s">
        <v>211</v>
      </c>
      <c r="G4" s="40">
        <v>33</v>
      </c>
      <c r="H4" s="39">
        <v>16.899999999999999</v>
      </c>
    </row>
    <row r="5" spans="1:8" ht="18.75" x14ac:dyDescent="0.3">
      <c r="A5" s="39">
        <v>9</v>
      </c>
      <c r="B5" s="39" t="s">
        <v>85</v>
      </c>
      <c r="C5" s="39" t="s">
        <v>5</v>
      </c>
      <c r="D5" s="39">
        <v>1630597</v>
      </c>
      <c r="E5" s="39">
        <v>19.7</v>
      </c>
      <c r="F5" s="39" t="s">
        <v>168</v>
      </c>
      <c r="G5" s="40">
        <v>31</v>
      </c>
      <c r="H5" s="39">
        <v>19.8</v>
      </c>
    </row>
    <row r="6" spans="1:8" ht="18.75" x14ac:dyDescent="0.3">
      <c r="A6" s="39">
        <v>8</v>
      </c>
      <c r="B6" s="39" t="s">
        <v>25</v>
      </c>
      <c r="C6" s="39" t="s">
        <v>5</v>
      </c>
      <c r="D6" s="39">
        <v>1630708</v>
      </c>
      <c r="E6" s="39">
        <v>20.3</v>
      </c>
      <c r="F6" s="39" t="s">
        <v>215</v>
      </c>
      <c r="G6" s="40">
        <v>32</v>
      </c>
      <c r="H6" s="39">
        <v>20.3</v>
      </c>
    </row>
    <row r="7" spans="1:8" ht="18.75" x14ac:dyDescent="0.3">
      <c r="A7" s="39">
        <v>17</v>
      </c>
      <c r="B7" s="39" t="s">
        <v>86</v>
      </c>
      <c r="C7" s="39" t="s">
        <v>5</v>
      </c>
      <c r="D7" s="39">
        <v>1630525</v>
      </c>
      <c r="E7" s="39">
        <v>21</v>
      </c>
      <c r="F7" s="39" t="s">
        <v>119</v>
      </c>
      <c r="G7" s="40">
        <v>26</v>
      </c>
      <c r="H7" s="39">
        <v>21.1</v>
      </c>
    </row>
    <row r="8" spans="1:8" ht="18.75" x14ac:dyDescent="0.3">
      <c r="A8" s="39">
        <v>12</v>
      </c>
      <c r="B8" s="39" t="s">
        <v>88</v>
      </c>
      <c r="C8" s="39" t="s">
        <v>5</v>
      </c>
      <c r="D8" s="39">
        <v>1630324</v>
      </c>
      <c r="E8" s="39">
        <v>21.3</v>
      </c>
      <c r="F8" s="39" t="s">
        <v>217</v>
      </c>
      <c r="G8" s="40">
        <v>28</v>
      </c>
      <c r="H8" s="39">
        <v>21.4</v>
      </c>
    </row>
    <row r="9" spans="1:8" ht="18.75" x14ac:dyDescent="0.3">
      <c r="A9" s="39">
        <v>16</v>
      </c>
      <c r="B9" s="39" t="s">
        <v>50</v>
      </c>
      <c r="C9" s="39" t="s">
        <v>44</v>
      </c>
      <c r="D9" s="39">
        <v>210324</v>
      </c>
      <c r="E9" s="39">
        <v>23.8</v>
      </c>
      <c r="F9" s="39" t="s">
        <v>220</v>
      </c>
      <c r="G9" s="40">
        <v>27</v>
      </c>
      <c r="H9" s="39">
        <v>23.9</v>
      </c>
    </row>
    <row r="10" spans="1:8" ht="18.75" x14ac:dyDescent="0.3">
      <c r="A10" s="39">
        <v>11</v>
      </c>
      <c r="B10" s="39" t="s">
        <v>159</v>
      </c>
      <c r="C10" s="39" t="s">
        <v>5</v>
      </c>
      <c r="D10" s="39">
        <v>1630462</v>
      </c>
      <c r="E10" s="39">
        <v>24.1</v>
      </c>
      <c r="F10" s="39" t="s">
        <v>216</v>
      </c>
      <c r="G10" s="40">
        <v>29</v>
      </c>
      <c r="H10" s="39">
        <v>24.2</v>
      </c>
    </row>
    <row r="11" spans="1:8" ht="18.75" x14ac:dyDescent="0.3">
      <c r="A11" s="39">
        <v>14</v>
      </c>
      <c r="B11" s="39" t="s">
        <v>89</v>
      </c>
      <c r="C11" s="39" t="s">
        <v>21</v>
      </c>
      <c r="D11" s="39">
        <v>220762</v>
      </c>
      <c r="E11" s="39">
        <v>26.1</v>
      </c>
      <c r="F11" s="39" t="s">
        <v>219</v>
      </c>
      <c r="G11" s="40">
        <v>28</v>
      </c>
      <c r="H11" s="39">
        <v>26.2</v>
      </c>
    </row>
    <row r="12" spans="1:8" ht="18.75" x14ac:dyDescent="0.3">
      <c r="A12" s="39">
        <v>3</v>
      </c>
      <c r="B12" s="39" t="s">
        <v>90</v>
      </c>
      <c r="C12" s="39" t="s">
        <v>5</v>
      </c>
      <c r="D12" s="39">
        <v>1630721</v>
      </c>
      <c r="E12" s="39">
        <v>27</v>
      </c>
      <c r="F12" s="39" t="s">
        <v>210</v>
      </c>
      <c r="G12" s="40">
        <v>35</v>
      </c>
      <c r="H12" s="39">
        <v>27</v>
      </c>
    </row>
    <row r="13" spans="1:8" ht="18.75" x14ac:dyDescent="0.3">
      <c r="A13" s="39">
        <v>2</v>
      </c>
      <c r="B13" s="39" t="s">
        <v>42</v>
      </c>
      <c r="C13" s="39" t="s">
        <v>5</v>
      </c>
      <c r="D13" s="39">
        <v>1630168</v>
      </c>
      <c r="E13" s="39">
        <v>29.3</v>
      </c>
      <c r="F13" s="39" t="s">
        <v>192</v>
      </c>
      <c r="G13" s="40">
        <v>40</v>
      </c>
      <c r="H13" s="39">
        <v>27.3</v>
      </c>
    </row>
    <row r="14" spans="1:8" ht="18.75" x14ac:dyDescent="0.3">
      <c r="A14" s="39">
        <v>15</v>
      </c>
      <c r="B14" s="39" t="s">
        <v>47</v>
      </c>
      <c r="C14" s="39" t="s">
        <v>5</v>
      </c>
      <c r="D14" s="39">
        <v>1630698</v>
      </c>
      <c r="E14" s="39">
        <v>29.6</v>
      </c>
      <c r="F14" s="39" t="s">
        <v>220</v>
      </c>
      <c r="G14" s="40">
        <v>27</v>
      </c>
      <c r="H14" s="39">
        <v>29.7</v>
      </c>
    </row>
    <row r="15" spans="1:8" ht="18.75" x14ac:dyDescent="0.3">
      <c r="A15" s="39">
        <v>18</v>
      </c>
      <c r="B15" s="39" t="s">
        <v>60</v>
      </c>
      <c r="C15" s="39" t="s">
        <v>21</v>
      </c>
      <c r="D15" s="39">
        <v>220881</v>
      </c>
      <c r="E15" s="39">
        <v>29.6</v>
      </c>
      <c r="F15" s="39" t="s">
        <v>221</v>
      </c>
      <c r="G15" s="40">
        <v>24</v>
      </c>
      <c r="H15" s="39">
        <v>29.7</v>
      </c>
    </row>
    <row r="16" spans="1:8" ht="18.75" x14ac:dyDescent="0.3">
      <c r="A16" s="39">
        <v>6</v>
      </c>
      <c r="B16" s="39" t="s">
        <v>149</v>
      </c>
      <c r="C16" s="39" t="s">
        <v>150</v>
      </c>
      <c r="D16" s="39">
        <v>1120240</v>
      </c>
      <c r="E16" s="39">
        <v>39</v>
      </c>
      <c r="F16" s="39" t="s">
        <v>212</v>
      </c>
      <c r="G16" s="40">
        <v>33</v>
      </c>
      <c r="H16" s="39">
        <v>35.5</v>
      </c>
    </row>
    <row r="17" spans="1:8" ht="18.75" x14ac:dyDescent="0.3">
      <c r="A17" s="39">
        <v>19</v>
      </c>
      <c r="B17" s="39" t="s">
        <v>94</v>
      </c>
      <c r="C17" s="39" t="s">
        <v>5</v>
      </c>
      <c r="D17" s="39">
        <v>1630642</v>
      </c>
      <c r="E17" s="39">
        <v>46</v>
      </c>
      <c r="F17" s="39" t="s">
        <v>222</v>
      </c>
      <c r="G17" s="40">
        <v>21</v>
      </c>
      <c r="H17" s="39">
        <v>46</v>
      </c>
    </row>
    <row r="18" spans="1:8" ht="18.75" x14ac:dyDescent="0.3">
      <c r="A18" s="39">
        <v>20</v>
      </c>
      <c r="B18" s="39" t="s">
        <v>223</v>
      </c>
      <c r="C18" s="39" t="s">
        <v>5</v>
      </c>
      <c r="D18" s="39">
        <v>1630356</v>
      </c>
      <c r="E18" s="39">
        <v>30.7</v>
      </c>
      <c r="F18" s="39" t="s">
        <v>224</v>
      </c>
      <c r="G18" s="40">
        <v>19</v>
      </c>
      <c r="H18" s="39" t="s">
        <v>207</v>
      </c>
    </row>
    <row r="19" spans="1:8" ht="18.75" x14ac:dyDescent="0.3">
      <c r="A19" s="39">
        <v>13</v>
      </c>
      <c r="B19" s="39" t="s">
        <v>218</v>
      </c>
      <c r="C19" s="39" t="s">
        <v>5</v>
      </c>
      <c r="D19" s="39">
        <v>1630495</v>
      </c>
      <c r="E19" s="39">
        <v>26.7</v>
      </c>
      <c r="F19" s="39" t="s">
        <v>160</v>
      </c>
      <c r="G19" s="40">
        <v>28</v>
      </c>
      <c r="H19" s="39" t="s">
        <v>207</v>
      </c>
    </row>
    <row r="20" spans="1:8" ht="18.75" x14ac:dyDescent="0.3">
      <c r="A20" s="39">
        <v>1</v>
      </c>
      <c r="B20" s="39" t="s">
        <v>208</v>
      </c>
      <c r="C20" s="39" t="s">
        <v>5</v>
      </c>
      <c r="D20" s="39">
        <v>1630649</v>
      </c>
      <c r="E20" s="39">
        <v>23.9</v>
      </c>
      <c r="F20" s="39" t="s">
        <v>209</v>
      </c>
      <c r="G20" s="40">
        <v>40</v>
      </c>
      <c r="H20" s="39" t="s">
        <v>207</v>
      </c>
    </row>
    <row r="21" spans="1:8" ht="18.75" x14ac:dyDescent="0.3">
      <c r="A21" s="39">
        <v>7</v>
      </c>
      <c r="B21" s="39" t="s">
        <v>213</v>
      </c>
      <c r="C21" s="39" t="s">
        <v>21</v>
      </c>
      <c r="D21" s="39">
        <v>220661</v>
      </c>
      <c r="E21" s="39">
        <v>25.9</v>
      </c>
      <c r="F21" s="39" t="s">
        <v>214</v>
      </c>
      <c r="G21" s="40">
        <v>32</v>
      </c>
      <c r="H21" s="39" t="s">
        <v>207</v>
      </c>
    </row>
  </sheetData>
  <sortState ref="A2:H41">
    <sortCondition ref="H2:H41"/>
  </sortState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workbookViewId="0">
      <selection activeCell="M11" sqref="M11"/>
    </sheetView>
  </sheetViews>
  <sheetFormatPr defaultRowHeight="15" x14ac:dyDescent="0.25"/>
  <cols>
    <col min="1" max="1" width="8.28515625" customWidth="1"/>
    <col min="2" max="2" width="17.7109375" bestFit="1" customWidth="1"/>
    <col min="3" max="3" width="6.85546875" bestFit="1" customWidth="1"/>
    <col min="4" max="4" width="8.7109375" bestFit="1" customWidth="1"/>
    <col min="5" max="5" width="5.42578125" bestFit="1" customWidth="1"/>
    <col min="6" max="6" width="7.7109375" bestFit="1" customWidth="1"/>
    <col min="7" max="7" width="5.7109375" bestFit="1" customWidth="1"/>
    <col min="8" max="8" width="7" bestFit="1" customWidth="1"/>
  </cols>
  <sheetData>
    <row r="1" spans="1:8" ht="15.75" x14ac:dyDescent="0.25">
      <c r="A1" s="30" t="s">
        <v>161</v>
      </c>
      <c r="B1" s="30"/>
      <c r="C1" s="30"/>
      <c r="D1" s="30"/>
      <c r="E1" s="30"/>
      <c r="F1" s="30"/>
      <c r="G1" s="30"/>
      <c r="H1" s="30"/>
    </row>
    <row r="2" spans="1:8" ht="15.75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95</v>
      </c>
      <c r="F2" s="28" t="s">
        <v>96</v>
      </c>
      <c r="G2" s="28" t="s">
        <v>4</v>
      </c>
      <c r="H2" s="28" t="s">
        <v>97</v>
      </c>
    </row>
    <row r="3" spans="1:8" ht="15.75" x14ac:dyDescent="0.25">
      <c r="A3" s="28">
        <v>8</v>
      </c>
      <c r="B3" s="28" t="s">
        <v>9</v>
      </c>
      <c r="C3" s="28" t="s">
        <v>5</v>
      </c>
      <c r="D3" s="28">
        <v>1630717</v>
      </c>
      <c r="E3" s="28">
        <v>12.7</v>
      </c>
      <c r="F3" s="28" t="s">
        <v>168</v>
      </c>
      <c r="G3" s="28">
        <v>31</v>
      </c>
      <c r="H3" s="28">
        <v>12.8</v>
      </c>
    </row>
    <row r="4" spans="1:8" ht="15.75" x14ac:dyDescent="0.25">
      <c r="A4" s="28">
        <v>12</v>
      </c>
      <c r="B4" s="28" t="s">
        <v>24</v>
      </c>
      <c r="C4" s="28" t="s">
        <v>5</v>
      </c>
      <c r="D4" s="28">
        <v>1630496</v>
      </c>
      <c r="E4" s="28">
        <v>11.4</v>
      </c>
      <c r="F4" s="28" t="s">
        <v>171</v>
      </c>
      <c r="G4" s="28">
        <v>25</v>
      </c>
      <c r="H4" s="28">
        <v>11.5</v>
      </c>
    </row>
    <row r="5" spans="1:8" ht="15.75" x14ac:dyDescent="0.25">
      <c r="A5" s="28">
        <v>14</v>
      </c>
      <c r="B5" s="28" t="s">
        <v>6</v>
      </c>
      <c r="C5" s="28" t="s">
        <v>5</v>
      </c>
      <c r="D5" s="28">
        <v>1630010</v>
      </c>
      <c r="E5" s="28">
        <v>13.2</v>
      </c>
      <c r="F5" s="28" t="s">
        <v>172</v>
      </c>
      <c r="G5" s="28">
        <v>22</v>
      </c>
      <c r="H5" s="28">
        <v>13.3</v>
      </c>
    </row>
    <row r="6" spans="1:8" ht="15.75" x14ac:dyDescent="0.25">
      <c r="A6" s="28">
        <v>11</v>
      </c>
      <c r="B6" s="28" t="s">
        <v>20</v>
      </c>
      <c r="C6" s="28" t="s">
        <v>21</v>
      </c>
      <c r="D6" s="28">
        <v>220072</v>
      </c>
      <c r="E6" s="28">
        <v>13</v>
      </c>
      <c r="F6" s="28" t="s">
        <v>170</v>
      </c>
      <c r="G6" s="28">
        <v>27</v>
      </c>
      <c r="H6" s="28">
        <v>13.1</v>
      </c>
    </row>
    <row r="7" spans="1:8" ht="15.75" x14ac:dyDescent="0.25">
      <c r="A7" s="28">
        <v>7</v>
      </c>
      <c r="B7" s="28" t="s">
        <v>166</v>
      </c>
      <c r="C7" s="28" t="s">
        <v>5</v>
      </c>
      <c r="D7" s="28">
        <v>1630022</v>
      </c>
      <c r="E7" s="28">
        <v>10.8</v>
      </c>
      <c r="F7" s="28" t="s">
        <v>167</v>
      </c>
      <c r="G7" s="28">
        <v>33</v>
      </c>
      <c r="H7" s="28">
        <v>10.9</v>
      </c>
    </row>
    <row r="8" spans="1:8" ht="15.75" x14ac:dyDescent="0.25">
      <c r="A8" s="28">
        <v>10</v>
      </c>
      <c r="B8" s="28" t="s">
        <v>18</v>
      </c>
      <c r="C8" s="28" t="s">
        <v>5</v>
      </c>
      <c r="D8" s="28">
        <v>1630584</v>
      </c>
      <c r="E8" s="28">
        <v>13.1</v>
      </c>
      <c r="F8" s="28" t="s">
        <v>160</v>
      </c>
      <c r="G8" s="28">
        <v>28</v>
      </c>
      <c r="H8" s="28">
        <v>13.2</v>
      </c>
    </row>
    <row r="9" spans="1:8" ht="15.75" x14ac:dyDescent="0.25">
      <c r="A9" s="28">
        <v>1</v>
      </c>
      <c r="B9" s="28" t="s">
        <v>15</v>
      </c>
      <c r="C9" s="28" t="s">
        <v>11</v>
      </c>
      <c r="D9" s="28">
        <v>1060302</v>
      </c>
      <c r="E9" s="28">
        <v>7.4</v>
      </c>
      <c r="F9" s="28" t="s">
        <v>162</v>
      </c>
      <c r="G9" s="28">
        <v>37</v>
      </c>
      <c r="H9" s="28">
        <v>7.2</v>
      </c>
    </row>
    <row r="10" spans="1:8" ht="15.75" x14ac:dyDescent="0.25">
      <c r="A10" s="28">
        <v>5</v>
      </c>
      <c r="B10" s="28" t="s">
        <v>22</v>
      </c>
      <c r="C10" s="28" t="s">
        <v>11</v>
      </c>
      <c r="D10" s="28">
        <v>1060433</v>
      </c>
      <c r="E10" s="28">
        <v>12.3</v>
      </c>
      <c r="F10" s="28" t="s">
        <v>164</v>
      </c>
      <c r="G10" s="28">
        <v>34</v>
      </c>
      <c r="H10" s="28">
        <v>12.3</v>
      </c>
    </row>
    <row r="11" spans="1:8" ht="15.75" x14ac:dyDescent="0.25">
      <c r="A11" s="28">
        <v>4</v>
      </c>
      <c r="B11" s="28" t="s">
        <v>8</v>
      </c>
      <c r="C11" s="28" t="s">
        <v>5</v>
      </c>
      <c r="D11" s="28">
        <v>1630011</v>
      </c>
      <c r="E11" s="28">
        <v>12.5</v>
      </c>
      <c r="F11" s="28" t="s">
        <v>163</v>
      </c>
      <c r="G11" s="28">
        <v>34</v>
      </c>
      <c r="H11" s="28">
        <v>12.5</v>
      </c>
    </row>
    <row r="12" spans="1:8" ht="15.75" x14ac:dyDescent="0.25">
      <c r="A12" s="28">
        <v>13</v>
      </c>
      <c r="B12" s="28" t="s">
        <v>12</v>
      </c>
      <c r="C12" s="28" t="s">
        <v>5</v>
      </c>
      <c r="D12" s="28">
        <v>1630044</v>
      </c>
      <c r="E12" s="28">
        <v>9</v>
      </c>
      <c r="F12" s="28" t="s">
        <v>171</v>
      </c>
      <c r="G12" s="28">
        <v>25</v>
      </c>
      <c r="H12" s="28">
        <v>9.1</v>
      </c>
    </row>
    <row r="13" spans="1:8" ht="15.75" x14ac:dyDescent="0.25">
      <c r="A13" s="28">
        <v>6</v>
      </c>
      <c r="B13" s="28" t="s">
        <v>100</v>
      </c>
      <c r="C13" s="28" t="s">
        <v>5</v>
      </c>
      <c r="D13" s="28">
        <v>1630045</v>
      </c>
      <c r="E13" s="28">
        <v>9</v>
      </c>
      <c r="F13" s="28" t="s">
        <v>165</v>
      </c>
      <c r="G13" s="28">
        <v>34</v>
      </c>
      <c r="H13" s="28">
        <v>9</v>
      </c>
    </row>
    <row r="14" spans="1:8" ht="15.75" x14ac:dyDescent="0.25">
      <c r="A14" s="28">
        <v>3</v>
      </c>
      <c r="B14" s="28" t="s">
        <v>80</v>
      </c>
      <c r="C14" s="28" t="s">
        <v>5</v>
      </c>
      <c r="D14" s="28">
        <v>1630499</v>
      </c>
      <c r="E14" s="28">
        <v>12.4</v>
      </c>
      <c r="F14" s="28" t="s">
        <v>106</v>
      </c>
      <c r="G14" s="28">
        <v>36</v>
      </c>
      <c r="H14" s="28">
        <v>12.4</v>
      </c>
    </row>
    <row r="15" spans="1:8" ht="15.75" x14ac:dyDescent="0.25">
      <c r="A15" s="28">
        <v>9</v>
      </c>
      <c r="B15" s="28" t="s">
        <v>169</v>
      </c>
      <c r="C15" s="28" t="s">
        <v>150</v>
      </c>
      <c r="D15" s="28">
        <v>1120372</v>
      </c>
      <c r="E15" s="28">
        <v>9.9</v>
      </c>
      <c r="F15" s="28" t="s">
        <v>144</v>
      </c>
      <c r="G15" s="28">
        <v>29</v>
      </c>
      <c r="H15" s="28">
        <v>10</v>
      </c>
    </row>
    <row r="16" spans="1:8" ht="15.75" x14ac:dyDescent="0.25">
      <c r="A16" s="28">
        <v>2</v>
      </c>
      <c r="B16" s="28" t="s">
        <v>14</v>
      </c>
      <c r="C16" s="28" t="s">
        <v>11</v>
      </c>
      <c r="D16" s="28">
        <v>1060499</v>
      </c>
      <c r="E16" s="28">
        <v>13.4</v>
      </c>
      <c r="F16" s="28" t="s">
        <v>106</v>
      </c>
      <c r="G16" s="28">
        <v>36</v>
      </c>
      <c r="H16" s="28">
        <v>13.4</v>
      </c>
    </row>
  </sheetData>
  <sortState ref="A3:H16">
    <sortCondition ref="B3:B16"/>
  </sortState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workbookViewId="0">
      <selection activeCell="H10" sqref="A2:H10"/>
    </sheetView>
  </sheetViews>
  <sheetFormatPr defaultRowHeight="15" x14ac:dyDescent="0.25"/>
  <cols>
    <col min="1" max="1" width="8.28515625" customWidth="1"/>
    <col min="2" max="2" width="20.85546875" customWidth="1"/>
    <col min="3" max="3" width="6.7109375" bestFit="1" customWidth="1"/>
    <col min="4" max="4" width="8.7109375" bestFit="1" customWidth="1"/>
    <col min="5" max="5" width="5.42578125" bestFit="1" customWidth="1"/>
    <col min="6" max="6" width="8.7109375" customWidth="1"/>
    <col min="7" max="7" width="5.7109375" bestFit="1" customWidth="1"/>
    <col min="8" max="8" width="7" bestFit="1" customWidth="1"/>
  </cols>
  <sheetData>
    <row r="1" spans="1:8" ht="15.75" x14ac:dyDescent="0.25">
      <c r="A1" s="30" t="s">
        <v>153</v>
      </c>
      <c r="B1" s="30"/>
      <c r="C1" s="30"/>
      <c r="D1" s="30"/>
      <c r="E1" s="30"/>
      <c r="F1" s="30"/>
      <c r="G1" s="30"/>
      <c r="H1" s="30"/>
    </row>
    <row r="2" spans="1:8" ht="15.75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95</v>
      </c>
      <c r="F2" s="28" t="s">
        <v>96</v>
      </c>
      <c r="G2" s="28" t="s">
        <v>4</v>
      </c>
      <c r="H2" s="28" t="s">
        <v>97</v>
      </c>
    </row>
    <row r="3" spans="1:8" ht="15.75" x14ac:dyDescent="0.25">
      <c r="A3" s="28">
        <v>1</v>
      </c>
      <c r="B3" s="28" t="s">
        <v>133</v>
      </c>
      <c r="C3" s="28" t="s">
        <v>5</v>
      </c>
      <c r="D3" s="28">
        <v>1630021</v>
      </c>
      <c r="E3" s="28">
        <v>16.899999999999999</v>
      </c>
      <c r="F3" s="28" t="s">
        <v>154</v>
      </c>
      <c r="G3" s="28">
        <v>39</v>
      </c>
      <c r="H3" s="28">
        <v>16</v>
      </c>
    </row>
    <row r="4" spans="1:8" ht="15.75" x14ac:dyDescent="0.25">
      <c r="A4" s="28">
        <v>3</v>
      </c>
      <c r="B4" s="28" t="s">
        <v>10</v>
      </c>
      <c r="C4" s="28" t="s">
        <v>5</v>
      </c>
      <c r="D4" s="28">
        <v>1630397</v>
      </c>
      <c r="E4" s="28">
        <v>15.3</v>
      </c>
      <c r="F4" s="28" t="s">
        <v>156</v>
      </c>
      <c r="G4" s="28">
        <v>36</v>
      </c>
      <c r="H4" s="28">
        <v>15.3</v>
      </c>
    </row>
    <row r="5" spans="1:8" ht="15.75" x14ac:dyDescent="0.25">
      <c r="A5" s="28">
        <v>6</v>
      </c>
      <c r="B5" s="28" t="s">
        <v>42</v>
      </c>
      <c r="C5" s="28" t="s">
        <v>5</v>
      </c>
      <c r="D5" s="28">
        <v>1630168</v>
      </c>
      <c r="E5" s="28">
        <v>29.3</v>
      </c>
      <c r="F5" s="28" t="s">
        <v>112</v>
      </c>
      <c r="G5" s="28">
        <v>32</v>
      </c>
      <c r="H5" s="28">
        <v>29.3</v>
      </c>
    </row>
    <row r="6" spans="1:8" ht="15.75" x14ac:dyDescent="0.25">
      <c r="A6" s="28">
        <v>2</v>
      </c>
      <c r="B6" s="28" t="s">
        <v>50</v>
      </c>
      <c r="C6" s="28" t="s">
        <v>44</v>
      </c>
      <c r="D6" s="28">
        <v>210324</v>
      </c>
      <c r="E6" s="28">
        <v>24.2</v>
      </c>
      <c r="F6" s="28" t="s">
        <v>155</v>
      </c>
      <c r="G6" s="28">
        <v>37</v>
      </c>
      <c r="H6" s="28">
        <v>23.8</v>
      </c>
    </row>
    <row r="7" spans="1:8" ht="15.75" x14ac:dyDescent="0.25">
      <c r="A7" s="28">
        <v>8</v>
      </c>
      <c r="B7" s="28" t="s">
        <v>91</v>
      </c>
      <c r="C7" s="28" t="s">
        <v>11</v>
      </c>
      <c r="D7" s="28">
        <v>1060659</v>
      </c>
      <c r="E7" s="28">
        <v>16.7</v>
      </c>
      <c r="F7" s="28" t="s">
        <v>160</v>
      </c>
      <c r="G7" s="28">
        <v>28</v>
      </c>
      <c r="H7" s="28">
        <v>16.8</v>
      </c>
    </row>
    <row r="8" spans="1:8" ht="15.75" x14ac:dyDescent="0.25">
      <c r="A8" s="28">
        <v>7</v>
      </c>
      <c r="B8" s="28" t="s">
        <v>159</v>
      </c>
      <c r="C8" s="28" t="s">
        <v>5</v>
      </c>
      <c r="D8" s="28">
        <v>1630462</v>
      </c>
      <c r="E8" s="28">
        <v>24</v>
      </c>
      <c r="F8" s="28" t="s">
        <v>114</v>
      </c>
      <c r="G8" s="28">
        <v>30</v>
      </c>
      <c r="H8" s="28">
        <v>24.1</v>
      </c>
    </row>
    <row r="9" spans="1:8" ht="15.75" x14ac:dyDescent="0.25">
      <c r="A9" s="28">
        <v>4</v>
      </c>
      <c r="B9" s="28" t="s">
        <v>55</v>
      </c>
      <c r="C9" s="28" t="s">
        <v>5</v>
      </c>
      <c r="D9" s="28">
        <v>1630606</v>
      </c>
      <c r="E9" s="28">
        <v>17.8</v>
      </c>
      <c r="F9" s="28" t="s">
        <v>157</v>
      </c>
      <c r="G9" s="28">
        <v>36</v>
      </c>
      <c r="H9" s="28">
        <v>17.8</v>
      </c>
    </row>
    <row r="10" spans="1:8" ht="15.75" x14ac:dyDescent="0.25">
      <c r="A10" s="28">
        <v>5</v>
      </c>
      <c r="B10" s="28" t="s">
        <v>85</v>
      </c>
      <c r="C10" s="28" t="s">
        <v>5</v>
      </c>
      <c r="D10" s="28">
        <v>1630597</v>
      </c>
      <c r="E10" s="28">
        <v>19.7</v>
      </c>
      <c r="F10" s="28" t="s">
        <v>158</v>
      </c>
      <c r="G10" s="28">
        <v>35</v>
      </c>
      <c r="H10" s="28">
        <v>19.7</v>
      </c>
    </row>
    <row r="11" spans="1:8" ht="15.75" x14ac:dyDescent="0.25">
      <c r="A11" s="30"/>
      <c r="B11" s="30"/>
      <c r="C11" s="30"/>
      <c r="D11" s="30"/>
      <c r="E11" s="30"/>
      <c r="F11" s="30"/>
      <c r="G11" s="30"/>
      <c r="H11" s="30"/>
    </row>
    <row r="12" spans="1:8" ht="15.75" x14ac:dyDescent="0.25">
      <c r="A12" s="30"/>
      <c r="B12" s="30"/>
      <c r="C12" s="30"/>
      <c r="D12" s="30"/>
      <c r="E12" s="30"/>
      <c r="F12" s="30"/>
      <c r="G12" s="30"/>
      <c r="H12" s="30"/>
    </row>
    <row r="13" spans="1:8" ht="15.75" x14ac:dyDescent="0.25">
      <c r="A13" s="30"/>
      <c r="B13" s="30"/>
      <c r="C13" s="30"/>
      <c r="D13" s="30"/>
      <c r="E13" s="30"/>
      <c r="F13" s="30"/>
      <c r="G13" s="30"/>
      <c r="H13" s="30"/>
    </row>
    <row r="14" spans="1:8" ht="15.75" x14ac:dyDescent="0.25">
      <c r="A14" s="30"/>
      <c r="B14" s="30"/>
      <c r="C14" s="30"/>
      <c r="D14" s="30"/>
      <c r="E14" s="30"/>
      <c r="F14" s="30"/>
      <c r="G14" s="30"/>
      <c r="H14" s="30"/>
    </row>
    <row r="15" spans="1:8" ht="15.75" x14ac:dyDescent="0.25">
      <c r="A15" s="30"/>
      <c r="B15" s="30"/>
      <c r="C15" s="30"/>
      <c r="D15" s="30"/>
      <c r="E15" s="30"/>
      <c r="F15" s="30"/>
      <c r="G15" s="30"/>
      <c r="H15" s="30"/>
    </row>
    <row r="16" spans="1:8" ht="15.75" x14ac:dyDescent="0.25">
      <c r="A16" s="30"/>
      <c r="B16" s="30"/>
      <c r="C16" s="30"/>
      <c r="D16" s="30"/>
      <c r="E16" s="30"/>
      <c r="F16" s="30"/>
      <c r="G16" s="30"/>
      <c r="H16" s="30"/>
    </row>
    <row r="17" spans="1:8" ht="15.75" x14ac:dyDescent="0.25">
      <c r="A17" s="30"/>
      <c r="B17" s="30"/>
      <c r="C17" s="30"/>
      <c r="D17" s="30"/>
      <c r="E17" s="30"/>
      <c r="F17" s="30"/>
      <c r="G17" s="30"/>
      <c r="H17" s="30"/>
    </row>
  </sheetData>
  <sortState ref="A3:H10">
    <sortCondition ref="B3:B10"/>
  </sortState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4"/>
  <sheetViews>
    <sheetView topLeftCell="A7" workbookViewId="0">
      <selection activeCell="B23" sqref="B23:H23"/>
    </sheetView>
  </sheetViews>
  <sheetFormatPr defaultRowHeight="15" x14ac:dyDescent="0.25"/>
  <cols>
    <col min="1" max="1" width="7" bestFit="1" customWidth="1"/>
    <col min="2" max="2" width="20" bestFit="1" customWidth="1"/>
    <col min="3" max="3" width="7.5703125" bestFit="1" customWidth="1"/>
    <col min="4" max="4" width="8.7109375" bestFit="1" customWidth="1"/>
    <col min="5" max="5" width="5.42578125" bestFit="1" customWidth="1"/>
    <col min="6" max="6" width="7.42578125" bestFit="1" customWidth="1"/>
    <col min="7" max="7" width="6.140625" bestFit="1" customWidth="1"/>
    <col min="8" max="8" width="7.7109375" bestFit="1" customWidth="1"/>
  </cols>
  <sheetData>
    <row r="1" spans="1:9" ht="15.75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95</v>
      </c>
      <c r="F1" s="28" t="s">
        <v>96</v>
      </c>
      <c r="G1" s="28" t="s">
        <v>4</v>
      </c>
      <c r="H1" s="28" t="s">
        <v>97</v>
      </c>
      <c r="I1" s="38" t="s">
        <v>207</v>
      </c>
    </row>
    <row r="2" spans="1:9" ht="15.75" x14ac:dyDescent="0.25">
      <c r="A2" s="28">
        <v>4</v>
      </c>
      <c r="B2" s="28" t="s">
        <v>176</v>
      </c>
      <c r="C2" s="28" t="s">
        <v>5</v>
      </c>
      <c r="D2" s="28">
        <v>1630507</v>
      </c>
      <c r="E2" s="28">
        <v>4.9000000000000004</v>
      </c>
      <c r="F2" s="28" t="s">
        <v>177</v>
      </c>
      <c r="G2" s="28">
        <v>36</v>
      </c>
      <c r="H2" s="28">
        <v>4.9000000000000004</v>
      </c>
      <c r="I2" t="s">
        <v>207</v>
      </c>
    </row>
    <row r="3" spans="1:9" ht="15.75" x14ac:dyDescent="0.25">
      <c r="A3" s="28">
        <v>22</v>
      </c>
      <c r="B3" s="28" t="s">
        <v>189</v>
      </c>
      <c r="C3" s="28" t="s">
        <v>5</v>
      </c>
      <c r="D3" s="28">
        <v>1630269</v>
      </c>
      <c r="E3" s="28">
        <v>7.5</v>
      </c>
      <c r="F3" s="28" t="s">
        <v>190</v>
      </c>
      <c r="G3" s="28" t="s">
        <v>191</v>
      </c>
      <c r="H3" s="28">
        <v>7.5</v>
      </c>
      <c r="I3" t="s">
        <v>207</v>
      </c>
    </row>
    <row r="4" spans="1:9" ht="15.75" x14ac:dyDescent="0.25">
      <c r="A4" s="28">
        <v>7</v>
      </c>
      <c r="B4" s="28" t="s">
        <v>180</v>
      </c>
      <c r="C4" s="28" t="s">
        <v>150</v>
      </c>
      <c r="D4" s="28">
        <v>1120960</v>
      </c>
      <c r="E4" s="28">
        <v>9.5</v>
      </c>
      <c r="F4" s="28" t="s">
        <v>181</v>
      </c>
      <c r="G4" s="28">
        <v>33</v>
      </c>
      <c r="H4" s="28">
        <v>9.6</v>
      </c>
      <c r="I4" t="s">
        <v>207</v>
      </c>
    </row>
    <row r="5" spans="1:9" ht="15.75" x14ac:dyDescent="0.25">
      <c r="A5" s="28">
        <v>10</v>
      </c>
      <c r="B5" s="28" t="s">
        <v>169</v>
      </c>
      <c r="C5" s="28" t="s">
        <v>150</v>
      </c>
      <c r="D5" s="28">
        <v>1120372</v>
      </c>
      <c r="E5" s="28">
        <v>10</v>
      </c>
      <c r="F5" s="28" t="s">
        <v>167</v>
      </c>
      <c r="G5" s="28">
        <v>33</v>
      </c>
      <c r="H5" s="28">
        <v>10.1</v>
      </c>
      <c r="I5" t="s">
        <v>207</v>
      </c>
    </row>
    <row r="6" spans="1:9" ht="15.75" x14ac:dyDescent="0.25">
      <c r="A6" s="28">
        <v>5</v>
      </c>
      <c r="B6" s="28" t="s">
        <v>178</v>
      </c>
      <c r="C6" s="28" t="s">
        <v>5</v>
      </c>
      <c r="D6" s="28">
        <v>1630580</v>
      </c>
      <c r="E6" s="28">
        <v>8.6</v>
      </c>
      <c r="F6" s="28" t="s">
        <v>105</v>
      </c>
      <c r="G6" s="28">
        <v>36</v>
      </c>
      <c r="H6" s="28">
        <v>8.6</v>
      </c>
      <c r="I6" t="s">
        <v>207</v>
      </c>
    </row>
    <row r="7" spans="1:9" ht="15.75" x14ac:dyDescent="0.25">
      <c r="A7" s="28">
        <v>12</v>
      </c>
      <c r="B7" s="28" t="s">
        <v>9</v>
      </c>
      <c r="C7" s="28" t="s">
        <v>5</v>
      </c>
      <c r="D7" s="28">
        <v>1630717</v>
      </c>
      <c r="E7" s="28">
        <v>12.6</v>
      </c>
      <c r="F7" s="28" t="s">
        <v>111</v>
      </c>
      <c r="G7" s="28">
        <v>32</v>
      </c>
      <c r="H7" s="28">
        <v>12.7</v>
      </c>
    </row>
    <row r="8" spans="1:9" ht="15.75" x14ac:dyDescent="0.25">
      <c r="A8" s="28">
        <v>1</v>
      </c>
      <c r="B8" s="28" t="s">
        <v>19</v>
      </c>
      <c r="C8" s="28" t="s">
        <v>5</v>
      </c>
      <c r="D8" s="28">
        <v>1630491</v>
      </c>
      <c r="E8" s="28">
        <v>9.6</v>
      </c>
      <c r="F8" s="28" t="s">
        <v>173</v>
      </c>
      <c r="G8" s="28">
        <v>41</v>
      </c>
      <c r="H8" s="28">
        <v>8.6</v>
      </c>
    </row>
    <row r="9" spans="1:9" ht="15.75" x14ac:dyDescent="0.25">
      <c r="A9" s="28">
        <v>14</v>
      </c>
      <c r="B9" s="28" t="s">
        <v>75</v>
      </c>
      <c r="C9" s="28" t="s">
        <v>5</v>
      </c>
      <c r="D9" s="28">
        <v>1630355</v>
      </c>
      <c r="E9" s="28">
        <v>14.3</v>
      </c>
      <c r="F9" s="28" t="s">
        <v>183</v>
      </c>
      <c r="G9" s="28">
        <v>31</v>
      </c>
      <c r="H9" s="28">
        <v>14.4</v>
      </c>
    </row>
    <row r="10" spans="1:9" ht="15.75" x14ac:dyDescent="0.25">
      <c r="A10" s="28">
        <v>20</v>
      </c>
      <c r="B10" s="28" t="s">
        <v>6</v>
      </c>
      <c r="C10" s="28" t="s">
        <v>5</v>
      </c>
      <c r="D10" s="28">
        <v>1630010</v>
      </c>
      <c r="E10" s="28">
        <v>13.1</v>
      </c>
      <c r="F10" s="28" t="s">
        <v>187</v>
      </c>
      <c r="G10" s="28">
        <v>27</v>
      </c>
      <c r="H10" s="28">
        <v>13.2</v>
      </c>
    </row>
    <row r="11" spans="1:9" ht="15.75" x14ac:dyDescent="0.25">
      <c r="A11" s="28">
        <v>15</v>
      </c>
      <c r="B11" s="28" t="s">
        <v>20</v>
      </c>
      <c r="C11" s="28" t="s">
        <v>21</v>
      </c>
      <c r="D11" s="28">
        <v>220072</v>
      </c>
      <c r="E11" s="28">
        <v>12.9</v>
      </c>
      <c r="F11" s="28" t="s">
        <v>184</v>
      </c>
      <c r="G11" s="28">
        <v>30</v>
      </c>
      <c r="H11" s="28">
        <v>13</v>
      </c>
    </row>
    <row r="12" spans="1:9" ht="15.75" x14ac:dyDescent="0.25">
      <c r="A12" s="28">
        <v>18</v>
      </c>
      <c r="B12" s="28" t="s">
        <v>18</v>
      </c>
      <c r="C12" s="28" t="s">
        <v>5</v>
      </c>
      <c r="D12" s="28">
        <v>1630584</v>
      </c>
      <c r="E12" s="28">
        <v>12.6</v>
      </c>
      <c r="F12" s="28" t="s">
        <v>144</v>
      </c>
      <c r="G12" s="28">
        <v>29</v>
      </c>
      <c r="H12" s="28">
        <v>12.7</v>
      </c>
    </row>
    <row r="13" spans="1:9" ht="15.75" x14ac:dyDescent="0.25">
      <c r="A13" s="28">
        <v>2</v>
      </c>
      <c r="B13" s="28" t="s">
        <v>15</v>
      </c>
      <c r="C13" s="28" t="s">
        <v>11</v>
      </c>
      <c r="D13" s="28">
        <v>1060302</v>
      </c>
      <c r="E13" s="28">
        <v>8</v>
      </c>
      <c r="F13" s="28" t="s">
        <v>174</v>
      </c>
      <c r="G13" s="28">
        <v>40</v>
      </c>
      <c r="H13" s="28">
        <v>7.2</v>
      </c>
    </row>
    <row r="14" spans="1:9" ht="15.75" x14ac:dyDescent="0.25">
      <c r="A14" s="28">
        <v>3</v>
      </c>
      <c r="B14" s="28" t="s">
        <v>98</v>
      </c>
      <c r="C14" s="28" t="s">
        <v>5</v>
      </c>
      <c r="D14" s="28">
        <v>1630391</v>
      </c>
      <c r="E14" s="28">
        <v>1.6</v>
      </c>
      <c r="F14" s="28" t="s">
        <v>175</v>
      </c>
      <c r="G14" s="28">
        <v>37</v>
      </c>
      <c r="H14" s="28">
        <v>1.5</v>
      </c>
    </row>
    <row r="15" spans="1:9" ht="15.75" x14ac:dyDescent="0.25">
      <c r="A15" s="28">
        <v>17</v>
      </c>
      <c r="B15" s="28" t="s">
        <v>22</v>
      </c>
      <c r="C15" s="28" t="s">
        <v>11</v>
      </c>
      <c r="D15" s="28">
        <v>1060433</v>
      </c>
      <c r="E15" s="28">
        <v>12</v>
      </c>
      <c r="F15" s="28" t="s">
        <v>185</v>
      </c>
      <c r="G15" s="28">
        <v>30</v>
      </c>
      <c r="H15" s="28">
        <v>12.1</v>
      </c>
    </row>
    <row r="16" spans="1:9" ht="15.75" x14ac:dyDescent="0.25">
      <c r="A16" s="28">
        <v>11</v>
      </c>
      <c r="B16" s="28" t="s">
        <v>8</v>
      </c>
      <c r="C16" s="28" t="s">
        <v>5</v>
      </c>
      <c r="D16" s="28">
        <v>1630011</v>
      </c>
      <c r="E16" s="28">
        <v>12.4</v>
      </c>
      <c r="F16" s="28" t="s">
        <v>140</v>
      </c>
      <c r="G16" s="28">
        <v>32</v>
      </c>
      <c r="H16" s="28">
        <v>12.5</v>
      </c>
    </row>
    <row r="17" spans="1:8" ht="15.75" x14ac:dyDescent="0.25">
      <c r="A17" s="28">
        <v>19</v>
      </c>
      <c r="B17" s="28" t="s">
        <v>16</v>
      </c>
      <c r="C17" s="28" t="s">
        <v>5</v>
      </c>
      <c r="D17" s="28">
        <v>1630124</v>
      </c>
      <c r="E17" s="28">
        <v>6.7</v>
      </c>
      <c r="F17" s="28" t="s">
        <v>186</v>
      </c>
      <c r="G17" s="28">
        <v>29</v>
      </c>
      <c r="H17" s="28">
        <v>6.8</v>
      </c>
    </row>
    <row r="18" spans="1:8" ht="15.75" x14ac:dyDescent="0.25">
      <c r="A18" s="28">
        <v>9</v>
      </c>
      <c r="B18" s="28" t="s">
        <v>32</v>
      </c>
      <c r="C18" s="28" t="s">
        <v>5</v>
      </c>
      <c r="D18" s="28">
        <v>1630121</v>
      </c>
      <c r="E18" s="28">
        <v>7</v>
      </c>
      <c r="F18" s="28" t="s">
        <v>182</v>
      </c>
      <c r="G18" s="28">
        <v>33</v>
      </c>
      <c r="H18" s="28">
        <v>7.1</v>
      </c>
    </row>
    <row r="19" spans="1:8" ht="15.75" x14ac:dyDescent="0.25">
      <c r="A19" s="28">
        <v>8</v>
      </c>
      <c r="B19" s="28" t="s">
        <v>12</v>
      </c>
      <c r="C19" s="28" t="s">
        <v>5</v>
      </c>
      <c r="D19" s="28">
        <v>1630044</v>
      </c>
      <c r="E19" s="28">
        <v>10.3</v>
      </c>
      <c r="F19" s="28" t="s">
        <v>110</v>
      </c>
      <c r="G19" s="28">
        <v>33</v>
      </c>
      <c r="H19" s="28">
        <v>10.4</v>
      </c>
    </row>
    <row r="20" spans="1:8" ht="15.75" x14ac:dyDescent="0.25">
      <c r="A20" s="28">
        <v>13</v>
      </c>
      <c r="B20" s="28" t="s">
        <v>100</v>
      </c>
      <c r="C20" s="28" t="s">
        <v>5</v>
      </c>
      <c r="D20" s="28">
        <v>1630045</v>
      </c>
      <c r="E20" s="28">
        <v>8.6999999999999993</v>
      </c>
      <c r="F20" s="28" t="s">
        <v>111</v>
      </c>
      <c r="G20" s="28">
        <v>32</v>
      </c>
      <c r="H20" s="28">
        <v>8.8000000000000007</v>
      </c>
    </row>
    <row r="21" spans="1:8" ht="15.75" x14ac:dyDescent="0.25">
      <c r="A21" s="28">
        <v>6</v>
      </c>
      <c r="B21" s="28" t="s">
        <v>80</v>
      </c>
      <c r="C21" s="28" t="s">
        <v>5</v>
      </c>
      <c r="D21" s="28">
        <v>1630499</v>
      </c>
      <c r="E21" s="28">
        <v>12.4</v>
      </c>
      <c r="F21" s="28" t="s">
        <v>179</v>
      </c>
      <c r="G21" s="28">
        <v>35</v>
      </c>
      <c r="H21" s="28">
        <v>12.4</v>
      </c>
    </row>
    <row r="22" spans="1:8" ht="15.75" x14ac:dyDescent="0.25">
      <c r="A22" s="28">
        <v>21</v>
      </c>
      <c r="B22" s="28" t="s">
        <v>14</v>
      </c>
      <c r="C22" s="28" t="s">
        <v>11</v>
      </c>
      <c r="D22" s="28">
        <v>1060499</v>
      </c>
      <c r="E22" s="28">
        <v>13</v>
      </c>
      <c r="F22" s="28" t="s">
        <v>188</v>
      </c>
      <c r="G22" s="28">
        <v>24</v>
      </c>
      <c r="H22" s="28">
        <v>13.1</v>
      </c>
    </row>
    <row r="23" spans="1:8" ht="15.75" x14ac:dyDescent="0.25">
      <c r="A23" s="28">
        <v>16</v>
      </c>
      <c r="B23" s="28" t="s">
        <v>40</v>
      </c>
      <c r="C23" s="28" t="s">
        <v>5</v>
      </c>
      <c r="D23" s="28">
        <v>1630489</v>
      </c>
      <c r="E23" s="28">
        <v>15</v>
      </c>
      <c r="F23" s="28" t="s">
        <v>185</v>
      </c>
      <c r="G23" s="28">
        <v>30</v>
      </c>
      <c r="H23" s="28">
        <v>15.1</v>
      </c>
    </row>
    <row r="24" spans="1:8" ht="15.75" x14ac:dyDescent="0.25">
      <c r="A24" s="30"/>
      <c r="B24" s="30"/>
      <c r="C24" s="30"/>
      <c r="D24" s="30"/>
      <c r="E24" s="30"/>
      <c r="F24" s="30"/>
      <c r="G24" s="30"/>
      <c r="H24" s="30"/>
    </row>
    <row r="25" spans="1:8" ht="15.75" x14ac:dyDescent="0.25">
      <c r="A25" s="30"/>
      <c r="B25" s="30"/>
      <c r="C25" s="30"/>
      <c r="D25" s="30"/>
      <c r="E25" s="30"/>
      <c r="F25" s="30"/>
      <c r="G25" s="30"/>
      <c r="H25" s="30"/>
    </row>
    <row r="26" spans="1:8" ht="15.75" x14ac:dyDescent="0.25">
      <c r="A26" s="30"/>
      <c r="B26" s="30"/>
      <c r="C26" s="30"/>
      <c r="D26" s="30"/>
      <c r="E26" s="30"/>
      <c r="F26" s="30"/>
      <c r="G26" s="30"/>
      <c r="H26" s="30"/>
    </row>
    <row r="27" spans="1:8" ht="15.75" x14ac:dyDescent="0.25">
      <c r="A27" s="30"/>
      <c r="B27" s="30"/>
      <c r="C27" s="30"/>
      <c r="D27" s="30"/>
      <c r="E27" s="30"/>
      <c r="F27" s="30"/>
      <c r="G27" s="30"/>
      <c r="H27" s="30"/>
    </row>
    <row r="28" spans="1:8" ht="15.75" x14ac:dyDescent="0.25">
      <c r="A28" s="30"/>
      <c r="B28" s="30"/>
      <c r="C28" s="30"/>
      <c r="D28" s="30"/>
      <c r="E28" s="30"/>
      <c r="F28" s="30"/>
      <c r="G28" s="30"/>
      <c r="H28" s="30"/>
    </row>
    <row r="29" spans="1:8" ht="15.75" x14ac:dyDescent="0.25">
      <c r="A29" s="30"/>
      <c r="B29" s="30"/>
      <c r="C29" s="30"/>
      <c r="D29" s="30"/>
      <c r="E29" s="30"/>
      <c r="F29" s="30"/>
      <c r="G29" s="30"/>
      <c r="H29" s="30"/>
    </row>
    <row r="30" spans="1:8" ht="15.75" x14ac:dyDescent="0.25">
      <c r="A30" s="30"/>
      <c r="B30" s="30"/>
      <c r="C30" s="30"/>
      <c r="D30" s="30"/>
      <c r="E30" s="30"/>
      <c r="F30" s="30"/>
      <c r="G30" s="30"/>
      <c r="H30" s="30"/>
    </row>
    <row r="31" spans="1:8" ht="15.75" x14ac:dyDescent="0.25">
      <c r="A31" s="30"/>
      <c r="B31" s="30"/>
      <c r="C31" s="30"/>
      <c r="D31" s="30"/>
      <c r="E31" s="30"/>
      <c r="F31" s="30"/>
      <c r="G31" s="30"/>
      <c r="H31" s="30"/>
    </row>
    <row r="32" spans="1:8" ht="15.75" x14ac:dyDescent="0.25">
      <c r="A32" s="30"/>
      <c r="B32" s="30"/>
      <c r="C32" s="30"/>
      <c r="D32" s="30"/>
      <c r="E32" s="30"/>
      <c r="F32" s="30"/>
      <c r="G32" s="30"/>
      <c r="H32" s="30"/>
    </row>
    <row r="33" spans="1:8" ht="15.75" x14ac:dyDescent="0.25">
      <c r="A33" s="30"/>
      <c r="B33" s="30"/>
      <c r="C33" s="30"/>
      <c r="D33" s="30"/>
      <c r="E33" s="30"/>
      <c r="F33" s="30"/>
      <c r="G33" s="30"/>
      <c r="H33" s="30"/>
    </row>
    <row r="34" spans="1:8" ht="15.75" x14ac:dyDescent="0.25">
      <c r="A34" s="30"/>
      <c r="B34" s="30"/>
      <c r="C34" s="30"/>
      <c r="D34" s="30"/>
      <c r="E34" s="30"/>
      <c r="F34" s="30"/>
      <c r="G34" s="30"/>
      <c r="H34" s="30"/>
    </row>
    <row r="35" spans="1:8" ht="15.75" x14ac:dyDescent="0.25">
      <c r="A35" s="30"/>
      <c r="B35" s="30"/>
      <c r="C35" s="30"/>
      <c r="D35" s="30"/>
      <c r="E35" s="30"/>
      <c r="F35" s="30"/>
      <c r="G35" s="30"/>
      <c r="H35" s="30"/>
    </row>
    <row r="36" spans="1:8" ht="15.75" x14ac:dyDescent="0.25">
      <c r="A36" s="30"/>
      <c r="B36" s="30"/>
      <c r="C36" s="30"/>
      <c r="D36" s="30"/>
      <c r="E36" s="30"/>
      <c r="F36" s="30"/>
      <c r="G36" s="30"/>
      <c r="H36" s="30"/>
    </row>
    <row r="37" spans="1:8" ht="15.75" x14ac:dyDescent="0.25">
      <c r="A37" s="30"/>
      <c r="B37" s="30"/>
      <c r="C37" s="30"/>
      <c r="D37" s="30"/>
      <c r="E37" s="30"/>
      <c r="F37" s="30"/>
      <c r="G37" s="30"/>
      <c r="H37" s="30"/>
    </row>
    <row r="38" spans="1:8" ht="15.75" x14ac:dyDescent="0.25">
      <c r="A38" s="30"/>
      <c r="B38" s="30"/>
      <c r="C38" s="30"/>
      <c r="D38" s="30"/>
      <c r="E38" s="30"/>
      <c r="F38" s="30"/>
      <c r="G38" s="30"/>
      <c r="H38" s="30"/>
    </row>
    <row r="39" spans="1:8" ht="15.75" x14ac:dyDescent="0.25">
      <c r="A39" s="30"/>
      <c r="B39" s="30"/>
      <c r="C39" s="30"/>
      <c r="D39" s="30"/>
      <c r="E39" s="30"/>
      <c r="F39" s="30"/>
      <c r="G39" s="30"/>
      <c r="H39" s="30"/>
    </row>
    <row r="40" spans="1:8" ht="15.75" x14ac:dyDescent="0.25">
      <c r="A40" s="30"/>
      <c r="B40" s="30"/>
      <c r="C40" s="30"/>
      <c r="D40" s="30"/>
      <c r="E40" s="30"/>
      <c r="F40" s="30"/>
      <c r="G40" s="30"/>
      <c r="H40" s="30"/>
    </row>
    <row r="41" spans="1:8" ht="15.75" x14ac:dyDescent="0.25">
      <c r="A41" s="30"/>
      <c r="B41" s="30"/>
      <c r="C41" s="30"/>
      <c r="D41" s="30"/>
      <c r="E41" s="30"/>
      <c r="F41" s="30"/>
      <c r="G41" s="30"/>
      <c r="H41" s="30"/>
    </row>
    <row r="42" spans="1:8" ht="15.75" x14ac:dyDescent="0.25">
      <c r="A42" s="30"/>
      <c r="B42" s="30"/>
      <c r="C42" s="30"/>
      <c r="D42" s="30"/>
      <c r="E42" s="30"/>
      <c r="F42" s="30"/>
      <c r="G42" s="30"/>
      <c r="H42" s="30"/>
    </row>
    <row r="43" spans="1:8" ht="15.75" x14ac:dyDescent="0.25">
      <c r="A43" s="30"/>
      <c r="B43" s="30"/>
      <c r="C43" s="30"/>
      <c r="D43" s="30"/>
      <c r="E43" s="30"/>
      <c r="F43" s="30"/>
      <c r="G43" s="30"/>
      <c r="H43" s="30"/>
    </row>
    <row r="44" spans="1:8" ht="15.75" x14ac:dyDescent="0.25">
      <c r="A44" s="30"/>
      <c r="B44" s="30"/>
      <c r="C44" s="30"/>
      <c r="D44" s="30"/>
      <c r="E44" s="30"/>
      <c r="F44" s="30"/>
      <c r="G44" s="30"/>
      <c r="H44" s="30"/>
    </row>
  </sheetData>
  <sortState ref="A2:I23">
    <sortCondition ref="I2:I23"/>
  </sortState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workbookViewId="0">
      <selection activeCell="B18" sqref="B18"/>
    </sheetView>
  </sheetViews>
  <sheetFormatPr defaultRowHeight="15" x14ac:dyDescent="0.25"/>
  <cols>
    <col min="1" max="1" width="16" bestFit="1" customWidth="1"/>
    <col min="2" max="2" width="21.5703125" bestFit="1" customWidth="1"/>
    <col min="3" max="3" width="7.5703125" bestFit="1" customWidth="1"/>
    <col min="4" max="4" width="8.7109375" bestFit="1" customWidth="1"/>
    <col min="5" max="5" width="5.42578125" bestFit="1" customWidth="1"/>
    <col min="6" max="6" width="8.5703125" bestFit="1" customWidth="1"/>
    <col min="7" max="7" width="6.140625" bestFit="1" customWidth="1"/>
    <col min="8" max="8" width="7.7109375" bestFit="1" customWidth="1"/>
  </cols>
  <sheetData>
    <row r="1" spans="1:8" ht="15.75" x14ac:dyDescent="0.25">
      <c r="A1" s="30" t="s">
        <v>153</v>
      </c>
      <c r="B1" s="30"/>
      <c r="C1" s="30"/>
      <c r="D1" s="30"/>
      <c r="E1" s="30"/>
      <c r="F1" s="30"/>
      <c r="G1" s="30"/>
      <c r="H1" s="30"/>
    </row>
    <row r="2" spans="1:8" ht="15.75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95</v>
      </c>
      <c r="F2" s="28" t="s">
        <v>96</v>
      </c>
      <c r="G2" s="28" t="s">
        <v>4</v>
      </c>
      <c r="H2" s="28" t="s">
        <v>97</v>
      </c>
    </row>
    <row r="3" spans="1:8" ht="15.75" x14ac:dyDescent="0.25">
      <c r="A3" s="28">
        <v>11</v>
      </c>
      <c r="B3" s="28" t="s">
        <v>39</v>
      </c>
      <c r="C3" s="28" t="s">
        <v>5</v>
      </c>
      <c r="D3" s="28">
        <v>1630237</v>
      </c>
      <c r="E3" s="28">
        <v>21.8</v>
      </c>
      <c r="F3" s="28" t="s">
        <v>203</v>
      </c>
      <c r="G3" s="28">
        <v>33</v>
      </c>
      <c r="H3" s="28">
        <v>21.8</v>
      </c>
    </row>
    <row r="4" spans="1:8" ht="15.75" x14ac:dyDescent="0.25">
      <c r="A4" s="28">
        <v>16</v>
      </c>
      <c r="B4" s="28" t="s">
        <v>7</v>
      </c>
      <c r="C4" s="28" t="s">
        <v>5</v>
      </c>
      <c r="D4" s="28">
        <v>1630636</v>
      </c>
      <c r="E4" s="28">
        <v>14.2</v>
      </c>
      <c r="F4" s="28" t="s">
        <v>205</v>
      </c>
      <c r="G4" s="28">
        <v>27</v>
      </c>
      <c r="H4" s="28">
        <v>14.3</v>
      </c>
    </row>
    <row r="5" spans="1:8" ht="15.75" x14ac:dyDescent="0.25">
      <c r="A5" s="28">
        <v>9</v>
      </c>
      <c r="B5" s="28" t="s">
        <v>84</v>
      </c>
      <c r="C5" s="28" t="s">
        <v>5</v>
      </c>
      <c r="D5" s="28">
        <v>1630127</v>
      </c>
      <c r="E5" s="28">
        <v>15.7</v>
      </c>
      <c r="F5" s="28" t="s">
        <v>201</v>
      </c>
      <c r="G5" s="28">
        <v>34</v>
      </c>
      <c r="H5" s="28">
        <v>15.7</v>
      </c>
    </row>
    <row r="6" spans="1:8" ht="15.75" x14ac:dyDescent="0.25">
      <c r="A6" s="28">
        <v>6</v>
      </c>
      <c r="B6" s="28" t="s">
        <v>197</v>
      </c>
      <c r="C6" s="28" t="s">
        <v>150</v>
      </c>
      <c r="D6" s="28">
        <v>1120901</v>
      </c>
      <c r="E6" s="28">
        <v>23.5</v>
      </c>
      <c r="F6" s="28" t="s">
        <v>198</v>
      </c>
      <c r="G6" s="28">
        <v>36</v>
      </c>
      <c r="H6" s="28">
        <v>23.5</v>
      </c>
    </row>
    <row r="7" spans="1:8" ht="15.75" x14ac:dyDescent="0.25">
      <c r="A7" s="28">
        <v>2</v>
      </c>
      <c r="B7" s="28" t="s">
        <v>38</v>
      </c>
      <c r="C7" s="28" t="s">
        <v>5</v>
      </c>
      <c r="D7" s="28">
        <v>1630687</v>
      </c>
      <c r="E7" s="28">
        <v>23.4</v>
      </c>
      <c r="F7" s="28" t="s">
        <v>193</v>
      </c>
      <c r="G7" s="28">
        <v>40</v>
      </c>
      <c r="H7" s="28">
        <v>21.8</v>
      </c>
    </row>
    <row r="8" spans="1:8" ht="15.75" x14ac:dyDescent="0.25">
      <c r="A8" s="28">
        <v>3</v>
      </c>
      <c r="B8" s="28" t="s">
        <v>17</v>
      </c>
      <c r="C8" s="28" t="s">
        <v>11</v>
      </c>
      <c r="D8" s="28">
        <v>1060570</v>
      </c>
      <c r="E8" s="28">
        <v>15.9</v>
      </c>
      <c r="F8" s="28" t="s">
        <v>194</v>
      </c>
      <c r="G8" s="28">
        <v>39</v>
      </c>
      <c r="H8" s="28">
        <v>15</v>
      </c>
    </row>
    <row r="9" spans="1:8" ht="15.75" x14ac:dyDescent="0.25">
      <c r="A9" s="28">
        <v>15</v>
      </c>
      <c r="B9" s="28" t="s">
        <v>47</v>
      </c>
      <c r="C9" s="28" t="s">
        <v>5</v>
      </c>
      <c r="D9" s="28">
        <v>1630698</v>
      </c>
      <c r="E9" s="28">
        <v>35.1</v>
      </c>
      <c r="F9" s="28" t="s">
        <v>204</v>
      </c>
      <c r="G9" s="28">
        <v>27</v>
      </c>
      <c r="H9" s="28">
        <v>35.1</v>
      </c>
    </row>
    <row r="10" spans="1:8" ht="15.75" x14ac:dyDescent="0.25">
      <c r="A10" s="28">
        <v>18</v>
      </c>
      <c r="B10" s="28" t="s">
        <v>46</v>
      </c>
      <c r="C10" s="28" t="s">
        <v>21</v>
      </c>
      <c r="D10" s="28">
        <v>220851</v>
      </c>
      <c r="E10" s="28">
        <v>22.5</v>
      </c>
      <c r="F10" s="28" t="s">
        <v>190</v>
      </c>
      <c r="G10" s="28" t="s">
        <v>191</v>
      </c>
      <c r="H10" s="28">
        <v>22.5</v>
      </c>
    </row>
    <row r="11" spans="1:8" ht="15.75" x14ac:dyDescent="0.25">
      <c r="A11" s="28">
        <v>1</v>
      </c>
      <c r="B11" s="28" t="s">
        <v>57</v>
      </c>
      <c r="C11" s="28" t="s">
        <v>5</v>
      </c>
      <c r="D11" s="28">
        <v>1630425</v>
      </c>
      <c r="E11" s="28">
        <v>29.5</v>
      </c>
      <c r="F11" s="28" t="s">
        <v>192</v>
      </c>
      <c r="G11" s="28">
        <v>40</v>
      </c>
      <c r="H11" s="28">
        <v>27.5</v>
      </c>
    </row>
    <row r="12" spans="1:8" ht="15.75" x14ac:dyDescent="0.25">
      <c r="A12" s="28">
        <v>5</v>
      </c>
      <c r="B12" s="28" t="s">
        <v>34</v>
      </c>
      <c r="C12" s="28" t="s">
        <v>5</v>
      </c>
      <c r="D12" s="28">
        <v>1630722</v>
      </c>
      <c r="E12" s="28">
        <v>20.8</v>
      </c>
      <c r="F12" s="28" t="s">
        <v>196</v>
      </c>
      <c r="G12" s="28">
        <v>38</v>
      </c>
      <c r="H12" s="28">
        <v>20</v>
      </c>
    </row>
    <row r="13" spans="1:8" ht="15.75" x14ac:dyDescent="0.25">
      <c r="A13" s="28">
        <v>10</v>
      </c>
      <c r="B13" s="28" t="s">
        <v>25</v>
      </c>
      <c r="C13" s="28" t="s">
        <v>5</v>
      </c>
      <c r="D13" s="28">
        <v>1630708</v>
      </c>
      <c r="E13" s="28">
        <v>20.3</v>
      </c>
      <c r="F13" s="28" t="s">
        <v>202</v>
      </c>
      <c r="G13" s="28">
        <v>33</v>
      </c>
      <c r="H13" s="28">
        <v>20.3</v>
      </c>
    </row>
    <row r="14" spans="1:8" ht="15.75" x14ac:dyDescent="0.25">
      <c r="A14" s="28">
        <v>7</v>
      </c>
      <c r="B14" s="28" t="s">
        <v>10</v>
      </c>
      <c r="C14" s="28" t="s">
        <v>5</v>
      </c>
      <c r="D14" s="28">
        <v>1630397</v>
      </c>
      <c r="E14" s="28">
        <v>15.3</v>
      </c>
      <c r="F14" s="28" t="s">
        <v>199</v>
      </c>
      <c r="G14" s="28">
        <v>35</v>
      </c>
      <c r="H14" s="28">
        <v>15.3</v>
      </c>
    </row>
    <row r="15" spans="1:8" ht="15.75" x14ac:dyDescent="0.25">
      <c r="A15" s="28">
        <v>13</v>
      </c>
      <c r="B15" s="28" t="s">
        <v>50</v>
      </c>
      <c r="C15" s="28" t="s">
        <v>44</v>
      </c>
      <c r="D15" s="28">
        <v>210324</v>
      </c>
      <c r="E15" s="28">
        <v>24.2</v>
      </c>
      <c r="F15" s="28" t="s">
        <v>112</v>
      </c>
      <c r="G15" s="28">
        <v>32</v>
      </c>
      <c r="H15" s="28">
        <v>24.2</v>
      </c>
    </row>
    <row r="16" spans="1:8" ht="15.75" x14ac:dyDescent="0.25">
      <c r="A16" s="28">
        <v>8</v>
      </c>
      <c r="B16" s="28" t="s">
        <v>91</v>
      </c>
      <c r="C16" s="28" t="s">
        <v>11</v>
      </c>
      <c r="D16" s="28">
        <v>1060659</v>
      </c>
      <c r="E16" s="28">
        <v>17</v>
      </c>
      <c r="F16" s="28" t="s">
        <v>200</v>
      </c>
      <c r="G16" s="28">
        <v>35</v>
      </c>
      <c r="H16" s="28">
        <v>17</v>
      </c>
    </row>
    <row r="17" spans="1:8" ht="15.75" x14ac:dyDescent="0.25">
      <c r="A17" s="28">
        <v>12</v>
      </c>
      <c r="B17" s="28" t="s">
        <v>159</v>
      </c>
      <c r="C17" s="28" t="s">
        <v>5</v>
      </c>
      <c r="D17" s="28">
        <v>1630462</v>
      </c>
      <c r="E17" s="28">
        <v>24</v>
      </c>
      <c r="F17" s="28" t="s">
        <v>112</v>
      </c>
      <c r="G17" s="28">
        <v>32</v>
      </c>
      <c r="H17" s="28">
        <v>24</v>
      </c>
    </row>
    <row r="18" spans="1:8" ht="15.75" x14ac:dyDescent="0.25">
      <c r="A18" s="28">
        <v>4</v>
      </c>
      <c r="B18" s="28" t="s">
        <v>64</v>
      </c>
      <c r="C18" s="28" t="s">
        <v>5</v>
      </c>
      <c r="D18" s="28">
        <v>1630650</v>
      </c>
      <c r="E18" s="28">
        <v>21.6</v>
      </c>
      <c r="F18" s="28" t="s">
        <v>195</v>
      </c>
      <c r="G18" s="28">
        <v>39</v>
      </c>
      <c r="H18" s="28">
        <v>20.399999999999999</v>
      </c>
    </row>
    <row r="19" spans="1:8" ht="15.75" x14ac:dyDescent="0.25">
      <c r="A19" s="28">
        <v>17</v>
      </c>
      <c r="B19" s="28" t="s">
        <v>85</v>
      </c>
      <c r="C19" s="28" t="s">
        <v>5</v>
      </c>
      <c r="D19" s="28">
        <v>1630597</v>
      </c>
      <c r="E19" s="28">
        <v>19.600000000000001</v>
      </c>
      <c r="F19" s="28" t="s">
        <v>206</v>
      </c>
      <c r="G19" s="28">
        <v>24</v>
      </c>
      <c r="H19" s="28">
        <v>19.7</v>
      </c>
    </row>
    <row r="20" spans="1:8" ht="15.75" x14ac:dyDescent="0.25">
      <c r="A20" s="28">
        <v>14</v>
      </c>
      <c r="B20" s="28" t="s">
        <v>62</v>
      </c>
      <c r="C20" s="28" t="s">
        <v>63</v>
      </c>
      <c r="D20" s="28">
        <v>970035</v>
      </c>
      <c r="E20" s="28">
        <v>19.600000000000001</v>
      </c>
      <c r="F20" s="28" t="s">
        <v>144</v>
      </c>
      <c r="G20" s="28">
        <v>29</v>
      </c>
      <c r="H20" s="28">
        <v>19.7</v>
      </c>
    </row>
    <row r="21" spans="1:8" ht="15.75" x14ac:dyDescent="0.25">
      <c r="A21" s="30"/>
      <c r="B21" s="30"/>
      <c r="C21" s="30"/>
      <c r="D21" s="30"/>
      <c r="E21" s="30"/>
      <c r="F21" s="30"/>
      <c r="G21" s="30"/>
      <c r="H21" s="30"/>
    </row>
    <row r="22" spans="1:8" ht="15.75" x14ac:dyDescent="0.25">
      <c r="A22" s="30"/>
      <c r="B22" s="30"/>
      <c r="C22" s="30"/>
      <c r="D22" s="30"/>
      <c r="E22" s="30"/>
      <c r="F22" s="30"/>
      <c r="G22" s="30"/>
      <c r="H22" s="30"/>
    </row>
    <row r="23" spans="1:8" ht="15.75" x14ac:dyDescent="0.25">
      <c r="A23" s="30"/>
      <c r="B23" s="30"/>
      <c r="C23" s="30"/>
      <c r="D23" s="30"/>
      <c r="E23" s="30"/>
      <c r="F23" s="30"/>
      <c r="G23" s="30"/>
      <c r="H23" s="30"/>
    </row>
    <row r="24" spans="1:8" ht="15.75" x14ac:dyDescent="0.25">
      <c r="A24" s="30"/>
      <c r="B24" s="30"/>
      <c r="C24" s="30"/>
      <c r="D24" s="30"/>
      <c r="E24" s="30"/>
      <c r="F24" s="30"/>
      <c r="G24" s="30"/>
      <c r="H24" s="30"/>
    </row>
    <row r="25" spans="1:8" ht="15.75" x14ac:dyDescent="0.25">
      <c r="A25" s="30"/>
      <c r="B25" s="30"/>
      <c r="C25" s="30"/>
      <c r="D25" s="30"/>
      <c r="E25" s="30"/>
      <c r="F25" s="30"/>
      <c r="G25" s="30"/>
      <c r="H25" s="30"/>
    </row>
    <row r="26" spans="1:8" ht="15.75" x14ac:dyDescent="0.25">
      <c r="A26" s="30"/>
      <c r="B26" s="30"/>
      <c r="C26" s="30"/>
      <c r="D26" s="30"/>
      <c r="E26" s="30"/>
      <c r="F26" s="30"/>
      <c r="G26" s="30"/>
      <c r="H26" s="30"/>
    </row>
    <row r="27" spans="1:8" ht="15.75" x14ac:dyDescent="0.25">
      <c r="A27" s="30"/>
      <c r="B27" s="30"/>
      <c r="C27" s="30"/>
      <c r="D27" s="30"/>
      <c r="E27" s="30"/>
      <c r="F27" s="30"/>
      <c r="G27" s="30"/>
      <c r="H27" s="30"/>
    </row>
    <row r="28" spans="1:8" ht="15.75" x14ac:dyDescent="0.25">
      <c r="A28" s="30"/>
      <c r="B28" s="30"/>
      <c r="C28" s="30"/>
      <c r="D28" s="30"/>
      <c r="E28" s="30"/>
      <c r="F28" s="30"/>
      <c r="G28" s="30"/>
      <c r="H28" s="30"/>
    </row>
    <row r="29" spans="1:8" ht="15.75" x14ac:dyDescent="0.25">
      <c r="A29" s="30"/>
      <c r="B29" s="30"/>
      <c r="C29" s="30"/>
      <c r="D29" s="30"/>
      <c r="E29" s="30"/>
      <c r="F29" s="30"/>
      <c r="G29" s="30"/>
      <c r="H29" s="30"/>
    </row>
    <row r="30" spans="1:8" ht="15.75" x14ac:dyDescent="0.25">
      <c r="A30" s="30"/>
      <c r="B30" s="30"/>
      <c r="C30" s="30"/>
      <c r="D30" s="30"/>
      <c r="E30" s="30"/>
      <c r="F30" s="30"/>
      <c r="G30" s="30"/>
      <c r="H30" s="30"/>
    </row>
    <row r="31" spans="1:8" ht="15.75" x14ac:dyDescent="0.25">
      <c r="A31" s="30"/>
      <c r="B31" s="30"/>
      <c r="C31" s="30"/>
      <c r="D31" s="30"/>
      <c r="E31" s="30"/>
      <c r="F31" s="30"/>
      <c r="G31" s="30"/>
      <c r="H31" s="30"/>
    </row>
    <row r="32" spans="1:8" ht="15.75" x14ac:dyDescent="0.25">
      <c r="A32" s="30"/>
      <c r="B32" s="30"/>
      <c r="C32" s="30"/>
      <c r="D32" s="30"/>
      <c r="E32" s="30"/>
      <c r="F32" s="30"/>
      <c r="G32" s="30"/>
      <c r="H32" s="30"/>
    </row>
    <row r="33" spans="1:8" ht="15.75" x14ac:dyDescent="0.25">
      <c r="A33" s="30"/>
      <c r="B33" s="30"/>
      <c r="C33" s="30"/>
      <c r="D33" s="30"/>
      <c r="E33" s="30"/>
      <c r="F33" s="30"/>
      <c r="G33" s="30"/>
      <c r="H33" s="30"/>
    </row>
    <row r="34" spans="1:8" ht="15.75" x14ac:dyDescent="0.25">
      <c r="A34" s="30"/>
      <c r="B34" s="30"/>
      <c r="C34" s="30"/>
      <c r="D34" s="30"/>
      <c r="E34" s="30"/>
      <c r="F34" s="30"/>
      <c r="G34" s="30"/>
      <c r="H34" s="30"/>
    </row>
    <row r="35" spans="1:8" ht="15.75" x14ac:dyDescent="0.25">
      <c r="A35" s="30"/>
      <c r="B35" s="30"/>
      <c r="C35" s="30"/>
      <c r="D35" s="30"/>
      <c r="E35" s="30"/>
      <c r="F35" s="30"/>
      <c r="G35" s="30"/>
      <c r="H35" s="30"/>
    </row>
    <row r="36" spans="1:8" ht="15.75" x14ac:dyDescent="0.25">
      <c r="A36" s="30"/>
      <c r="B36" s="30"/>
      <c r="C36" s="30"/>
      <c r="D36" s="30"/>
      <c r="E36" s="30"/>
      <c r="F36" s="30"/>
      <c r="G36" s="30"/>
      <c r="H36" s="30"/>
    </row>
    <row r="37" spans="1:8" ht="15.75" x14ac:dyDescent="0.25">
      <c r="A37" s="30"/>
      <c r="B37" s="30"/>
      <c r="C37" s="30"/>
      <c r="D37" s="30"/>
      <c r="E37" s="30"/>
      <c r="F37" s="30"/>
      <c r="G37" s="30"/>
      <c r="H37" s="30"/>
    </row>
  </sheetData>
  <sortState ref="A3:H20">
    <sortCondition ref="B3:B20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W10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x14ac:dyDescent="0.25"/>
  <cols>
    <col min="1" max="1" width="8.85546875" style="6"/>
    <col min="2" max="2" width="20.7109375" style="7" customWidth="1"/>
    <col min="3" max="3" width="11" style="7" customWidth="1"/>
    <col min="4" max="4" width="10.5703125" style="8" customWidth="1"/>
    <col min="5" max="16" width="6.28515625" style="1" customWidth="1"/>
    <col min="17" max="17" width="9" style="1" customWidth="1"/>
    <col min="18" max="21" width="6.7109375" style="1" customWidth="1"/>
    <col min="22" max="22" width="8.28515625" style="1" customWidth="1"/>
    <col min="23" max="23" width="10.28515625" style="6" customWidth="1"/>
    <col min="24" max="16384" width="8.85546875" style="1"/>
  </cols>
  <sheetData>
    <row r="1" spans="1:23" ht="42" customHeight="1" x14ac:dyDescent="0.25">
      <c r="A1" s="23" t="s">
        <v>53</v>
      </c>
      <c r="B1" s="67" t="s">
        <v>73</v>
      </c>
      <c r="C1" s="68"/>
      <c r="D1" s="68"/>
      <c r="E1" s="10">
        <v>43282</v>
      </c>
      <c r="F1" s="10">
        <v>43289</v>
      </c>
      <c r="G1" s="10">
        <v>43296</v>
      </c>
      <c r="H1" s="10">
        <v>43303</v>
      </c>
      <c r="I1" s="10">
        <v>43317</v>
      </c>
      <c r="J1" s="10">
        <v>43324</v>
      </c>
      <c r="K1" s="10">
        <v>43331</v>
      </c>
      <c r="L1" s="10">
        <v>43345</v>
      </c>
      <c r="M1" s="10">
        <v>43359</v>
      </c>
      <c r="N1" s="10">
        <v>43373</v>
      </c>
      <c r="O1" s="10">
        <v>43380</v>
      </c>
      <c r="P1" s="17">
        <v>43394</v>
      </c>
      <c r="Q1" s="3" t="s">
        <v>36</v>
      </c>
      <c r="R1" s="66" t="s">
        <v>28</v>
      </c>
      <c r="S1" s="66"/>
      <c r="T1" s="66"/>
      <c r="U1" s="66"/>
      <c r="V1" s="66"/>
      <c r="W1" s="4" t="s">
        <v>29</v>
      </c>
    </row>
    <row r="2" spans="1:23" x14ac:dyDescent="0.25">
      <c r="A2" s="24" t="s">
        <v>0</v>
      </c>
      <c r="B2" s="25" t="s">
        <v>1</v>
      </c>
      <c r="C2" s="25" t="s">
        <v>2</v>
      </c>
      <c r="D2" s="26" t="s">
        <v>3</v>
      </c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8">
        <v>12</v>
      </c>
      <c r="Q2" s="3" t="s">
        <v>31</v>
      </c>
      <c r="R2" s="14">
        <v>1</v>
      </c>
      <c r="S2" s="14">
        <v>2</v>
      </c>
      <c r="T2" s="14">
        <v>3</v>
      </c>
      <c r="U2" s="14">
        <v>4</v>
      </c>
      <c r="V2" s="14">
        <v>5</v>
      </c>
      <c r="W2" s="4" t="s">
        <v>30</v>
      </c>
    </row>
    <row r="3" spans="1:23" x14ac:dyDescent="0.25">
      <c r="A3" s="5">
        <f>RANK(W3,$W$3:$W$100)</f>
        <v>1</v>
      </c>
      <c r="B3" s="12" t="s">
        <v>50</v>
      </c>
      <c r="C3" s="12" t="s">
        <v>44</v>
      </c>
      <c r="D3" s="12">
        <v>210324</v>
      </c>
      <c r="E3" s="12">
        <v>47</v>
      </c>
      <c r="F3" s="12">
        <v>28</v>
      </c>
      <c r="G3" s="12">
        <v>39</v>
      </c>
      <c r="H3" s="12">
        <v>32</v>
      </c>
      <c r="I3" s="12">
        <v>37</v>
      </c>
      <c r="J3" s="33">
        <v>27</v>
      </c>
      <c r="K3" s="13">
        <v>29</v>
      </c>
      <c r="L3" s="13">
        <v>41</v>
      </c>
      <c r="M3" s="33">
        <v>33</v>
      </c>
      <c r="N3" s="12">
        <f>VLOOKUP(B3,'10B'!$B$2:$H$19,6,0)</f>
        <v>31</v>
      </c>
      <c r="O3" s="69">
        <v>25</v>
      </c>
      <c r="P3" s="12"/>
      <c r="Q3" s="2">
        <f>COUNT(E3:P3)</f>
        <v>11</v>
      </c>
      <c r="R3" s="2">
        <f>IF($Q3&gt;0,LARGE($E3:$P3,1),"-")</f>
        <v>47</v>
      </c>
      <c r="S3" s="2">
        <f>IF($Q3&gt;1,LARGE($E3:$P3,2),"-")</f>
        <v>41</v>
      </c>
      <c r="T3" s="2">
        <f>IF($Q3&gt;2,LARGE($E3:$P3,3),"-")</f>
        <v>39</v>
      </c>
      <c r="U3" s="2">
        <f>IF($Q3&gt;3,LARGE($E3:$P3,4),"-")</f>
        <v>37</v>
      </c>
      <c r="V3" s="2">
        <f>IF($Q3&gt;4,LARGE($E3:$P3,5),"-")</f>
        <v>33</v>
      </c>
      <c r="W3" s="5">
        <f>SUM(R3:V3)</f>
        <v>197</v>
      </c>
    </row>
    <row r="4" spans="1:23" x14ac:dyDescent="0.25">
      <c r="A4" s="5">
        <f>RANK(W4,$W$3:$W$100)</f>
        <v>2</v>
      </c>
      <c r="B4" s="12" t="s">
        <v>55</v>
      </c>
      <c r="C4" s="12" t="s">
        <v>5</v>
      </c>
      <c r="D4" s="12">
        <v>1630606</v>
      </c>
      <c r="E4" s="12">
        <v>41</v>
      </c>
      <c r="F4" s="12">
        <v>39</v>
      </c>
      <c r="G4" s="12"/>
      <c r="H4" s="12"/>
      <c r="I4" s="12">
        <v>36</v>
      </c>
      <c r="J4" s="33"/>
      <c r="K4" s="13">
        <v>42</v>
      </c>
      <c r="L4" s="13">
        <v>31</v>
      </c>
      <c r="M4" s="33">
        <v>33</v>
      </c>
      <c r="N4" s="12">
        <f>VLOOKUP(B4,'10B'!$B$2:$H$19,6,0)</f>
        <v>37</v>
      </c>
      <c r="O4" s="69">
        <v>28</v>
      </c>
      <c r="P4" s="12"/>
      <c r="Q4" s="2">
        <f>COUNT(E4:P4)</f>
        <v>8</v>
      </c>
      <c r="R4" s="2">
        <f>IF($Q4&gt;0,LARGE($E4:$P4,1),"-")</f>
        <v>42</v>
      </c>
      <c r="S4" s="2">
        <f>IF($Q4&gt;1,LARGE($E4:$P4,2),"-")</f>
        <v>41</v>
      </c>
      <c r="T4" s="2">
        <f>IF($Q4&gt;2,LARGE($E4:$P4,3),"-")</f>
        <v>39</v>
      </c>
      <c r="U4" s="2">
        <f>IF($Q4&gt;3,LARGE($E4:$P4,4),"-")</f>
        <v>37</v>
      </c>
      <c r="V4" s="2">
        <f>IF($Q4&gt;4,LARGE($E4:$P4,5),"-")</f>
        <v>36</v>
      </c>
      <c r="W4" s="5">
        <f>SUM(R4:V4)</f>
        <v>195</v>
      </c>
    </row>
    <row r="5" spans="1:23" x14ac:dyDescent="0.25">
      <c r="A5" s="5">
        <f>RANK(W5,$W$3:$W$100)</f>
        <v>3</v>
      </c>
      <c r="B5" s="12" t="s">
        <v>38</v>
      </c>
      <c r="C5" s="12" t="s">
        <v>5</v>
      </c>
      <c r="D5" s="12">
        <v>1630687</v>
      </c>
      <c r="E5" s="12">
        <v>37</v>
      </c>
      <c r="F5" s="12"/>
      <c r="G5" s="12"/>
      <c r="H5" s="12">
        <v>40</v>
      </c>
      <c r="I5" s="12"/>
      <c r="J5" s="33"/>
      <c r="K5" s="13"/>
      <c r="L5" s="13">
        <v>37</v>
      </c>
      <c r="M5" s="12"/>
      <c r="N5" s="12">
        <f>VLOOKUP(B5,'10B'!$B$2:$H$19,6,0)</f>
        <v>37</v>
      </c>
      <c r="O5" s="69">
        <v>39</v>
      </c>
      <c r="P5" s="12"/>
      <c r="Q5" s="2">
        <f>COUNT(E5:P5)</f>
        <v>5</v>
      </c>
      <c r="R5" s="2">
        <f>IF($Q5&gt;0,LARGE($E5:$P5,1),"-")</f>
        <v>40</v>
      </c>
      <c r="S5" s="2">
        <f>IF($Q5&gt;1,LARGE($E5:$P5,2),"-")</f>
        <v>39</v>
      </c>
      <c r="T5" s="2">
        <f>IF($Q5&gt;2,LARGE($E5:$P5,3),"-")</f>
        <v>37</v>
      </c>
      <c r="U5" s="2">
        <f>IF($Q5&gt;3,LARGE($E5:$P5,4),"-")</f>
        <v>37</v>
      </c>
      <c r="V5" s="2">
        <f>IF($Q5&gt;4,LARGE($E5:$P5,5),"-")</f>
        <v>37</v>
      </c>
      <c r="W5" s="5">
        <f>SUM(R5:V5)</f>
        <v>190</v>
      </c>
    </row>
    <row r="6" spans="1:23" x14ac:dyDescent="0.25">
      <c r="A6" s="5">
        <f>RANK(W6,$W$3:$W$100)</f>
        <v>4</v>
      </c>
      <c r="B6" s="15" t="s">
        <v>90</v>
      </c>
      <c r="C6" s="15" t="s">
        <v>5</v>
      </c>
      <c r="D6" s="16">
        <v>1630721</v>
      </c>
      <c r="E6" s="13"/>
      <c r="F6" s="13">
        <v>32</v>
      </c>
      <c r="G6" s="13">
        <v>46</v>
      </c>
      <c r="H6" s="13"/>
      <c r="I6" s="13"/>
      <c r="J6" s="13">
        <v>35</v>
      </c>
      <c r="K6" s="13">
        <v>35</v>
      </c>
      <c r="L6" s="13">
        <v>41</v>
      </c>
      <c r="M6" s="12"/>
      <c r="N6" s="12">
        <f>VLOOKUP(B6,'10B'!$B$2:$H$19,6,0)</f>
        <v>31</v>
      </c>
      <c r="O6" s="69">
        <v>25</v>
      </c>
      <c r="P6" s="13"/>
      <c r="Q6" s="2">
        <f>COUNT(E6:P6)</f>
        <v>7</v>
      </c>
      <c r="R6" s="2">
        <f>IF($Q6&gt;0,LARGE($E6:$P6,1),"-")</f>
        <v>46</v>
      </c>
      <c r="S6" s="2">
        <f>IF($Q6&gt;1,LARGE($E6:$P6,2),"-")</f>
        <v>41</v>
      </c>
      <c r="T6" s="2">
        <f>IF($Q6&gt;2,LARGE($E6:$P6,3),"-")</f>
        <v>35</v>
      </c>
      <c r="U6" s="2">
        <f>IF($Q6&gt;3,LARGE($E6:$P6,4),"-")</f>
        <v>35</v>
      </c>
      <c r="V6" s="2">
        <f>IF($Q6&gt;4,LARGE($E6:$P6,5),"-")</f>
        <v>32</v>
      </c>
      <c r="W6" s="5">
        <f>SUM(R6:V6)</f>
        <v>189</v>
      </c>
    </row>
    <row r="7" spans="1:23" x14ac:dyDescent="0.25">
      <c r="A7" s="5">
        <f>RANK(W7,$W$3:$W$100)</f>
        <v>5</v>
      </c>
      <c r="B7" s="12" t="s">
        <v>85</v>
      </c>
      <c r="C7" s="12" t="s">
        <v>5</v>
      </c>
      <c r="D7" s="12">
        <v>1630597</v>
      </c>
      <c r="E7" s="12"/>
      <c r="F7" s="12">
        <v>34</v>
      </c>
      <c r="G7" s="12"/>
      <c r="H7" s="12">
        <v>24</v>
      </c>
      <c r="I7" s="12">
        <v>35</v>
      </c>
      <c r="J7" s="33">
        <v>31</v>
      </c>
      <c r="K7" s="13"/>
      <c r="L7" s="13">
        <v>37</v>
      </c>
      <c r="M7" s="33">
        <v>40</v>
      </c>
      <c r="N7" s="12"/>
      <c r="O7" s="69">
        <v>37</v>
      </c>
      <c r="P7" s="12"/>
      <c r="Q7" s="2">
        <f>COUNT(E7:P7)</f>
        <v>7</v>
      </c>
      <c r="R7" s="2">
        <f>IF($Q7&gt;0,LARGE($E7:$P7,1),"-")</f>
        <v>40</v>
      </c>
      <c r="S7" s="2">
        <f>IF($Q7&gt;1,LARGE($E7:$P7,2),"-")</f>
        <v>37</v>
      </c>
      <c r="T7" s="2">
        <f>IF($Q7&gt;2,LARGE($E7:$P7,3),"-")</f>
        <v>37</v>
      </c>
      <c r="U7" s="2">
        <f>IF($Q7&gt;3,LARGE($E7:$P7,4),"-")</f>
        <v>35</v>
      </c>
      <c r="V7" s="2">
        <f>IF($Q7&gt;4,LARGE($E7:$P7,5),"-")</f>
        <v>34</v>
      </c>
      <c r="W7" s="5">
        <f>SUM(R7:V7)</f>
        <v>183</v>
      </c>
    </row>
    <row r="8" spans="1:23" x14ac:dyDescent="0.25">
      <c r="A8" s="5">
        <f>RANK(W8,$W$3:$W$100)</f>
        <v>6</v>
      </c>
      <c r="B8" s="12" t="s">
        <v>10</v>
      </c>
      <c r="C8" s="12" t="s">
        <v>5</v>
      </c>
      <c r="D8" s="12">
        <v>1630397</v>
      </c>
      <c r="E8" s="12">
        <v>31</v>
      </c>
      <c r="F8" s="12">
        <v>39</v>
      </c>
      <c r="G8" s="12">
        <v>32</v>
      </c>
      <c r="H8" s="12">
        <v>35</v>
      </c>
      <c r="I8" s="12">
        <v>36</v>
      </c>
      <c r="J8" s="33">
        <v>35</v>
      </c>
      <c r="K8" s="13">
        <v>35</v>
      </c>
      <c r="L8" s="13">
        <v>33</v>
      </c>
      <c r="M8" s="33">
        <v>29</v>
      </c>
      <c r="N8" s="12"/>
      <c r="O8" s="69">
        <v>33</v>
      </c>
      <c r="P8" s="12"/>
      <c r="Q8" s="2">
        <f>COUNT(E8:P8)</f>
        <v>10</v>
      </c>
      <c r="R8" s="2">
        <f>IF($Q8&gt;0,LARGE($E8:$P8,1),"-")</f>
        <v>39</v>
      </c>
      <c r="S8" s="2">
        <f>IF($Q8&gt;1,LARGE($E8:$P8,2),"-")</f>
        <v>36</v>
      </c>
      <c r="T8" s="2">
        <f>IF($Q8&gt;2,LARGE($E8:$P8,3),"-")</f>
        <v>35</v>
      </c>
      <c r="U8" s="2">
        <f>IF($Q8&gt;3,LARGE($E8:$P8,4),"-")</f>
        <v>35</v>
      </c>
      <c r="V8" s="2">
        <f>IF($Q8&gt;4,LARGE($E8:$P8,5),"-")</f>
        <v>35</v>
      </c>
      <c r="W8" s="5">
        <f>SUM(R8:V8)</f>
        <v>180</v>
      </c>
    </row>
    <row r="9" spans="1:23" x14ac:dyDescent="0.25">
      <c r="A9" s="5">
        <f>RANK(W9,$W$3:$W$100)</f>
        <v>7</v>
      </c>
      <c r="B9" s="12" t="s">
        <v>91</v>
      </c>
      <c r="C9" s="12" t="s">
        <v>11</v>
      </c>
      <c r="D9" s="12">
        <v>1060659</v>
      </c>
      <c r="E9" s="12"/>
      <c r="F9" s="12">
        <v>31</v>
      </c>
      <c r="G9" s="12">
        <v>39</v>
      </c>
      <c r="H9" s="12">
        <v>35</v>
      </c>
      <c r="I9" s="12">
        <v>28</v>
      </c>
      <c r="J9" s="33">
        <v>33</v>
      </c>
      <c r="K9" s="13">
        <v>40</v>
      </c>
      <c r="L9" s="13">
        <v>32</v>
      </c>
      <c r="M9" s="12"/>
      <c r="N9" s="12">
        <f>VLOOKUP(B9,'10B'!$B$2:$H$19,6,0)</f>
        <v>22</v>
      </c>
      <c r="O9" s="69">
        <v>24</v>
      </c>
      <c r="P9" s="12"/>
      <c r="Q9" s="2">
        <f>COUNT(E9:P9)</f>
        <v>9</v>
      </c>
      <c r="R9" s="2">
        <f>IF($Q9&gt;0,LARGE($E9:$P9,1),"-")</f>
        <v>40</v>
      </c>
      <c r="S9" s="2">
        <f>IF($Q9&gt;1,LARGE($E9:$P9,2),"-")</f>
        <v>39</v>
      </c>
      <c r="T9" s="2">
        <f>IF($Q9&gt;2,LARGE($E9:$P9,3),"-")</f>
        <v>35</v>
      </c>
      <c r="U9" s="2">
        <f>IF($Q9&gt;3,LARGE($E9:$P9,4),"-")</f>
        <v>33</v>
      </c>
      <c r="V9" s="2">
        <f>IF($Q9&gt;4,LARGE($E9:$P9,5),"-")</f>
        <v>32</v>
      </c>
      <c r="W9" s="5">
        <f>SUM(R9:V9)</f>
        <v>179</v>
      </c>
    </row>
    <row r="10" spans="1:23" x14ac:dyDescent="0.25">
      <c r="A10" s="5">
        <f>RANK(W10,$W$3:$W$100)</f>
        <v>9</v>
      </c>
      <c r="B10" s="12" t="s">
        <v>40</v>
      </c>
      <c r="C10" s="12" t="s">
        <v>5</v>
      </c>
      <c r="D10" s="12">
        <v>1630489</v>
      </c>
      <c r="E10" s="12">
        <v>39</v>
      </c>
      <c r="F10" s="12"/>
      <c r="G10" s="12"/>
      <c r="H10" s="12">
        <v>30</v>
      </c>
      <c r="I10" s="12"/>
      <c r="J10" s="33"/>
      <c r="K10" s="13"/>
      <c r="L10" s="13">
        <v>32</v>
      </c>
      <c r="M10" s="33">
        <v>35</v>
      </c>
      <c r="N10" s="12">
        <f>VLOOKUP(B10,'10B'!$B$2:$H$19,6,0)</f>
        <v>37</v>
      </c>
      <c r="O10" s="69">
        <v>31</v>
      </c>
      <c r="P10" s="12"/>
      <c r="Q10" s="2">
        <f>COUNT(E10:P10)</f>
        <v>6</v>
      </c>
      <c r="R10" s="2">
        <f>IF($Q10&gt;0,LARGE($E10:$P10,1),"-")</f>
        <v>39</v>
      </c>
      <c r="S10" s="2">
        <f>IF($Q10&gt;1,LARGE($E10:$P10,2),"-")</f>
        <v>37</v>
      </c>
      <c r="T10" s="2">
        <f>IF($Q10&gt;2,LARGE($E10:$P10,3),"-")</f>
        <v>35</v>
      </c>
      <c r="U10" s="2">
        <f>IF($Q10&gt;3,LARGE($E10:$P10,4),"-")</f>
        <v>32</v>
      </c>
      <c r="V10" s="2">
        <f>IF($Q10&gt;4,LARGE($E10:$P10,5),"-")</f>
        <v>31</v>
      </c>
      <c r="W10" s="5">
        <f>SUM(R10:V10)</f>
        <v>174</v>
      </c>
    </row>
    <row r="11" spans="1:23" x14ac:dyDescent="0.25">
      <c r="A11" s="5">
        <f>RANK(W11,$W$3:$W$100)</f>
        <v>8</v>
      </c>
      <c r="B11" s="12" t="s">
        <v>17</v>
      </c>
      <c r="C11" s="12" t="s">
        <v>11</v>
      </c>
      <c r="D11" s="12">
        <v>1060570</v>
      </c>
      <c r="E11" s="12">
        <v>25</v>
      </c>
      <c r="F11" s="12"/>
      <c r="G11" s="12">
        <v>36</v>
      </c>
      <c r="H11" s="12">
        <v>39</v>
      </c>
      <c r="I11" s="12"/>
      <c r="J11" s="33">
        <v>26</v>
      </c>
      <c r="K11" s="13">
        <v>36</v>
      </c>
      <c r="L11" s="13">
        <v>32</v>
      </c>
      <c r="M11" s="33">
        <v>27</v>
      </c>
      <c r="N11" s="12">
        <f>VLOOKUP(B11,'10B'!$B$2:$H$19,6,0)</f>
        <v>35</v>
      </c>
      <c r="O11" s="69"/>
      <c r="P11" s="12"/>
      <c r="Q11" s="2">
        <f>COUNT(E11:P11)</f>
        <v>8</v>
      </c>
      <c r="R11" s="2">
        <f>IF($Q11&gt;0,LARGE($E11:$P11,1),"-")</f>
        <v>39</v>
      </c>
      <c r="S11" s="2">
        <f>IF($Q11&gt;1,LARGE($E11:$P11,2),"-")</f>
        <v>36</v>
      </c>
      <c r="T11" s="2">
        <f>IF($Q11&gt;2,LARGE($E11:$P11,3),"-")</f>
        <v>36</v>
      </c>
      <c r="U11" s="2">
        <f>IF($Q11&gt;3,LARGE($E11:$P11,4),"-")</f>
        <v>35</v>
      </c>
      <c r="V11" s="2">
        <f>IF($Q11&gt;4,LARGE($E11:$P11,5),"-")</f>
        <v>32</v>
      </c>
      <c r="W11" s="5">
        <f>SUM(R11:V11)</f>
        <v>178</v>
      </c>
    </row>
    <row r="12" spans="1:23" x14ac:dyDescent="0.25">
      <c r="A12" s="5">
        <f>RANK(W12,$W$3:$W$100)</f>
        <v>10</v>
      </c>
      <c r="B12" s="12" t="s">
        <v>7</v>
      </c>
      <c r="C12" s="12" t="s">
        <v>5</v>
      </c>
      <c r="D12" s="12">
        <v>1630636</v>
      </c>
      <c r="E12" s="12">
        <v>39</v>
      </c>
      <c r="F12" s="12"/>
      <c r="G12" s="12"/>
      <c r="H12" s="12">
        <v>27</v>
      </c>
      <c r="I12" s="12"/>
      <c r="J12" s="33">
        <v>36</v>
      </c>
      <c r="K12" s="13"/>
      <c r="L12" s="13"/>
      <c r="M12" s="33">
        <v>33</v>
      </c>
      <c r="N12" s="12">
        <f>VLOOKUP(B12,'10B'!$B$2:$H$19,6,0)</f>
        <v>32</v>
      </c>
      <c r="O12" s="69"/>
      <c r="P12" s="12"/>
      <c r="Q12" s="2">
        <f>COUNT(E12:P12)</f>
        <v>5</v>
      </c>
      <c r="R12" s="2">
        <f>IF($Q12&gt;0,LARGE($E12:$P12,1),"-")</f>
        <v>39</v>
      </c>
      <c r="S12" s="2">
        <f>IF($Q12&gt;1,LARGE($E12:$P12,2),"-")</f>
        <v>36</v>
      </c>
      <c r="T12" s="2">
        <f>IF($Q12&gt;2,LARGE($E12:$P12,3),"-")</f>
        <v>33</v>
      </c>
      <c r="U12" s="2">
        <f>IF($Q12&gt;3,LARGE($E12:$P12,4),"-")</f>
        <v>32</v>
      </c>
      <c r="V12" s="2">
        <f>IF($Q12&gt;4,LARGE($E12:$P12,5),"-")</f>
        <v>27</v>
      </c>
      <c r="W12" s="5">
        <f>SUM(R12:V12)</f>
        <v>167</v>
      </c>
    </row>
    <row r="13" spans="1:23" x14ac:dyDescent="0.25">
      <c r="A13" s="5">
        <f>RANK(W13,$W$3:$W$100)</f>
        <v>11</v>
      </c>
      <c r="B13" s="12" t="s">
        <v>42</v>
      </c>
      <c r="C13" s="12" t="s">
        <v>5</v>
      </c>
      <c r="D13" s="12">
        <v>1630168</v>
      </c>
      <c r="E13" s="12">
        <v>38</v>
      </c>
      <c r="F13" s="12"/>
      <c r="G13" s="12">
        <v>29</v>
      </c>
      <c r="H13" s="12"/>
      <c r="I13" s="12">
        <v>32</v>
      </c>
      <c r="J13" s="33">
        <v>40</v>
      </c>
      <c r="K13" s="13"/>
      <c r="L13" s="13"/>
      <c r="M13" s="12"/>
      <c r="N13" s="12"/>
      <c r="O13" s="69">
        <v>26</v>
      </c>
      <c r="P13" s="12"/>
      <c r="Q13" s="2">
        <f>COUNT(E13:P13)</f>
        <v>5</v>
      </c>
      <c r="R13" s="2">
        <f>IF($Q13&gt;0,LARGE($E13:$P13,1),"-")</f>
        <v>40</v>
      </c>
      <c r="S13" s="2">
        <f>IF($Q13&gt;1,LARGE($E13:$P13,2),"-")</f>
        <v>38</v>
      </c>
      <c r="T13" s="2">
        <f>IF($Q13&gt;2,LARGE($E13:$P13,3),"-")</f>
        <v>32</v>
      </c>
      <c r="U13" s="2">
        <f>IF($Q13&gt;3,LARGE($E13:$P13,4),"-")</f>
        <v>29</v>
      </c>
      <c r="V13" s="2">
        <f>IF($Q13&gt;4,LARGE($E13:$P13,5),"-")</f>
        <v>26</v>
      </c>
      <c r="W13" s="5">
        <f>SUM(R13:V13)</f>
        <v>165</v>
      </c>
    </row>
    <row r="14" spans="1:23" x14ac:dyDescent="0.25">
      <c r="A14" s="5">
        <f>RANK(W14,$W$3:$W$100)</f>
        <v>12</v>
      </c>
      <c r="B14" s="12" t="s">
        <v>25</v>
      </c>
      <c r="C14" s="12" t="s">
        <v>5</v>
      </c>
      <c r="D14" s="12">
        <v>1630708</v>
      </c>
      <c r="E14" s="12">
        <v>33</v>
      </c>
      <c r="F14" s="12"/>
      <c r="G14" s="12">
        <v>36</v>
      </c>
      <c r="H14" s="12">
        <v>33</v>
      </c>
      <c r="I14" s="12"/>
      <c r="J14" s="33">
        <v>32</v>
      </c>
      <c r="K14" s="13"/>
      <c r="L14" s="13"/>
      <c r="M14" s="12"/>
      <c r="N14" s="12">
        <f>VLOOKUP(B14,'10B'!$B$2:$H$19,6,0)</f>
        <v>22</v>
      </c>
      <c r="O14" s="69">
        <v>24</v>
      </c>
      <c r="P14" s="12"/>
      <c r="Q14" s="2">
        <f>COUNT(E14:P14)</f>
        <v>6</v>
      </c>
      <c r="R14" s="2">
        <f>IF($Q14&gt;0,LARGE($E14:$P14,1),"-")</f>
        <v>36</v>
      </c>
      <c r="S14" s="2">
        <f>IF($Q14&gt;1,LARGE($E14:$P14,2),"-")</f>
        <v>33</v>
      </c>
      <c r="T14" s="2">
        <f>IF($Q14&gt;2,LARGE($E14:$P14,3),"-")</f>
        <v>33</v>
      </c>
      <c r="U14" s="2">
        <f>IF($Q14&gt;3,LARGE($E14:$P14,4),"-")</f>
        <v>32</v>
      </c>
      <c r="V14" s="2">
        <f>IF($Q14&gt;4,LARGE($E14:$P14,5),"-")</f>
        <v>24</v>
      </c>
      <c r="W14" s="5">
        <f>SUM(R14:V14)</f>
        <v>158</v>
      </c>
    </row>
    <row r="15" spans="1:23" x14ac:dyDescent="0.25">
      <c r="A15" s="5">
        <f>RANK(W15,$W$3:$W$100)</f>
        <v>13</v>
      </c>
      <c r="B15" s="12" t="s">
        <v>60</v>
      </c>
      <c r="C15" s="12" t="s">
        <v>21</v>
      </c>
      <c r="D15" s="12">
        <v>220881</v>
      </c>
      <c r="E15" s="12">
        <v>35</v>
      </c>
      <c r="F15" s="12">
        <v>36</v>
      </c>
      <c r="G15" s="12"/>
      <c r="H15" s="12"/>
      <c r="I15" s="12"/>
      <c r="J15" s="33">
        <v>24</v>
      </c>
      <c r="K15" s="13"/>
      <c r="L15" s="13">
        <v>29</v>
      </c>
      <c r="M15" s="12"/>
      <c r="N15" s="12">
        <f>VLOOKUP(B15,'10B'!$B$2:$H$19,6,0)</f>
        <v>33</v>
      </c>
      <c r="O15" s="69"/>
      <c r="P15" s="12"/>
      <c r="Q15" s="2">
        <f>COUNT(E15:P15)</f>
        <v>5</v>
      </c>
      <c r="R15" s="2">
        <f>IF($Q15&gt;0,LARGE($E15:$P15,1),"-")</f>
        <v>36</v>
      </c>
      <c r="S15" s="2">
        <f>IF($Q15&gt;1,LARGE($E15:$P15,2),"-")</f>
        <v>35</v>
      </c>
      <c r="T15" s="2">
        <f>IF($Q15&gt;2,LARGE($E15:$P15,3),"-")</f>
        <v>33</v>
      </c>
      <c r="U15" s="2">
        <f>IF($Q15&gt;3,LARGE($E15:$P15,4),"-")</f>
        <v>29</v>
      </c>
      <c r="V15" s="2">
        <f>IF($Q15&gt;4,LARGE($E15:$P15,5),"-")</f>
        <v>24</v>
      </c>
      <c r="W15" s="5">
        <f>SUM(R15:V15)</f>
        <v>157</v>
      </c>
    </row>
    <row r="16" spans="1:23" x14ac:dyDescent="0.25">
      <c r="A16" s="5">
        <f>RANK(W16,$W$3:$W$100)</f>
        <v>14</v>
      </c>
      <c r="B16" s="12" t="s">
        <v>84</v>
      </c>
      <c r="C16" s="12" t="s">
        <v>5</v>
      </c>
      <c r="D16" s="12">
        <v>1630127</v>
      </c>
      <c r="E16" s="12"/>
      <c r="F16" s="12">
        <v>36</v>
      </c>
      <c r="G16" s="12">
        <v>29</v>
      </c>
      <c r="H16" s="12">
        <v>34</v>
      </c>
      <c r="I16" s="12"/>
      <c r="J16" s="33">
        <v>30</v>
      </c>
      <c r="K16" s="13"/>
      <c r="L16" s="13">
        <v>22</v>
      </c>
      <c r="M16" s="33">
        <v>22</v>
      </c>
      <c r="N16" s="12"/>
      <c r="O16" s="69">
        <v>23</v>
      </c>
      <c r="P16" s="12"/>
      <c r="Q16" s="2">
        <f>COUNT(E16:P16)</f>
        <v>7</v>
      </c>
      <c r="R16" s="2">
        <f>IF($Q16&gt;0,LARGE($E16:$P16,1),"-")</f>
        <v>36</v>
      </c>
      <c r="S16" s="2">
        <f>IF($Q16&gt;1,LARGE($E16:$P16,2),"-")</f>
        <v>34</v>
      </c>
      <c r="T16" s="2">
        <f>IF($Q16&gt;2,LARGE($E16:$P16,3),"-")</f>
        <v>30</v>
      </c>
      <c r="U16" s="2">
        <f>IF($Q16&gt;3,LARGE($E16:$P16,4),"-")</f>
        <v>29</v>
      </c>
      <c r="V16" s="2">
        <f>IF($Q16&gt;4,LARGE($E16:$P16,5),"-")</f>
        <v>23</v>
      </c>
      <c r="W16" s="5">
        <f>SUM(R16:V16)</f>
        <v>152</v>
      </c>
    </row>
    <row r="17" spans="1:23" x14ac:dyDescent="0.25">
      <c r="A17" s="5">
        <f>RANK(W17,$W$3:$W$100)</f>
        <v>15</v>
      </c>
      <c r="B17" s="12" t="s">
        <v>47</v>
      </c>
      <c r="C17" s="12" t="s">
        <v>5</v>
      </c>
      <c r="D17" s="12">
        <v>1630698</v>
      </c>
      <c r="E17" s="12">
        <v>31</v>
      </c>
      <c r="F17" s="12">
        <v>28</v>
      </c>
      <c r="G17" s="12">
        <v>15</v>
      </c>
      <c r="H17" s="12">
        <v>27</v>
      </c>
      <c r="I17" s="12"/>
      <c r="J17" s="33">
        <v>27</v>
      </c>
      <c r="K17" s="13"/>
      <c r="L17" s="13">
        <v>28</v>
      </c>
      <c r="M17" s="33">
        <v>32</v>
      </c>
      <c r="N17" s="12">
        <f>VLOOKUP(B17,'10B'!$B$2:$H$19,6,0)</f>
        <v>29</v>
      </c>
      <c r="O17" s="69">
        <v>25</v>
      </c>
      <c r="P17" s="12"/>
      <c r="Q17" s="2">
        <f>COUNT(E17:P17)</f>
        <v>9</v>
      </c>
      <c r="R17" s="2">
        <f>IF($Q17&gt;0,LARGE($E17:$P17,1),"-")</f>
        <v>32</v>
      </c>
      <c r="S17" s="2">
        <f>IF($Q17&gt;1,LARGE($E17:$P17,2),"-")</f>
        <v>31</v>
      </c>
      <c r="T17" s="2">
        <f>IF($Q17&gt;2,LARGE($E17:$P17,3),"-")</f>
        <v>29</v>
      </c>
      <c r="U17" s="2">
        <f>IF($Q17&gt;3,LARGE($E17:$P17,4),"-")</f>
        <v>28</v>
      </c>
      <c r="V17" s="2">
        <f>IF($Q17&gt;4,LARGE($E17:$P17,5),"-")</f>
        <v>28</v>
      </c>
      <c r="W17" s="5">
        <f>SUM(R17:V17)</f>
        <v>148</v>
      </c>
    </row>
    <row r="18" spans="1:23" x14ac:dyDescent="0.25">
      <c r="A18" s="5">
        <f>RANK(W18,$W$3:$W$100)</f>
        <v>15</v>
      </c>
      <c r="B18" s="12" t="s">
        <v>48</v>
      </c>
      <c r="C18" s="12" t="s">
        <v>26</v>
      </c>
      <c r="D18" s="12">
        <v>1310346</v>
      </c>
      <c r="E18" s="12">
        <v>42</v>
      </c>
      <c r="F18" s="12"/>
      <c r="G18" s="12"/>
      <c r="H18" s="12"/>
      <c r="I18" s="12"/>
      <c r="J18" s="33"/>
      <c r="K18" s="13"/>
      <c r="L18" s="13">
        <v>33</v>
      </c>
      <c r="M18" s="33">
        <v>32</v>
      </c>
      <c r="N18" s="12"/>
      <c r="O18" s="69">
        <v>41</v>
      </c>
      <c r="P18" s="12"/>
      <c r="Q18" s="2">
        <f>COUNT(E18:P18)</f>
        <v>4</v>
      </c>
      <c r="R18" s="2">
        <f>IF($Q18&gt;0,LARGE($E18:$P18,1),"-")</f>
        <v>42</v>
      </c>
      <c r="S18" s="2">
        <f>IF($Q18&gt;1,LARGE($E18:$P18,2),"-")</f>
        <v>41</v>
      </c>
      <c r="T18" s="2">
        <f>IF($Q18&gt;2,LARGE($E18:$P18,3),"-")</f>
        <v>33</v>
      </c>
      <c r="U18" s="2">
        <f>IF($Q18&gt;3,LARGE($E18:$P18,4),"-")</f>
        <v>32</v>
      </c>
      <c r="V18" s="2" t="str">
        <f>IF($Q18&gt;4,LARGE($E18:$P18,5),"-")</f>
        <v>-</v>
      </c>
      <c r="W18" s="5">
        <f>SUM(R18:V18)</f>
        <v>148</v>
      </c>
    </row>
    <row r="19" spans="1:23" x14ac:dyDescent="0.25">
      <c r="A19" s="5">
        <f>RANK(W19,$W$3:$W$100)</f>
        <v>17</v>
      </c>
      <c r="B19" s="12" t="s">
        <v>83</v>
      </c>
      <c r="C19" s="12" t="s">
        <v>5</v>
      </c>
      <c r="D19" s="12">
        <v>1630048</v>
      </c>
      <c r="E19" s="12"/>
      <c r="F19" s="12">
        <v>37</v>
      </c>
      <c r="G19" s="12">
        <v>38</v>
      </c>
      <c r="H19" s="12"/>
      <c r="I19" s="12"/>
      <c r="J19" s="33"/>
      <c r="K19" s="13"/>
      <c r="L19" s="13">
        <v>34</v>
      </c>
      <c r="M19" s="33">
        <v>29</v>
      </c>
      <c r="N19" s="12"/>
      <c r="O19" s="69"/>
      <c r="P19" s="12"/>
      <c r="Q19" s="2">
        <f>COUNT(E19:P19)</f>
        <v>4</v>
      </c>
      <c r="R19" s="2">
        <f>IF($Q19&gt;0,LARGE($E19:$P19,1),"-")</f>
        <v>38</v>
      </c>
      <c r="S19" s="2">
        <f>IF($Q19&gt;1,LARGE($E19:$P19,2),"-")</f>
        <v>37</v>
      </c>
      <c r="T19" s="2">
        <f>IF($Q19&gt;2,LARGE($E19:$P19,3),"-")</f>
        <v>34</v>
      </c>
      <c r="U19" s="2">
        <f>IF($Q19&gt;3,LARGE($E19:$P19,4),"-")</f>
        <v>29</v>
      </c>
      <c r="V19" s="2" t="str">
        <f>IF($Q19&gt;4,LARGE($E19:$P19,5),"-")</f>
        <v>-</v>
      </c>
      <c r="W19" s="5">
        <f>SUM(R19:V19)</f>
        <v>138</v>
      </c>
    </row>
    <row r="20" spans="1:23" x14ac:dyDescent="0.25">
      <c r="A20" s="5">
        <f>RANK(W20,$W$3:$W$100)</f>
        <v>18</v>
      </c>
      <c r="B20" s="12" t="s">
        <v>133</v>
      </c>
      <c r="C20" s="12" t="s">
        <v>5</v>
      </c>
      <c r="D20" s="12">
        <v>1630021</v>
      </c>
      <c r="E20" s="12"/>
      <c r="F20" s="12"/>
      <c r="G20" s="12">
        <v>36</v>
      </c>
      <c r="H20" s="12"/>
      <c r="I20" s="12">
        <v>39</v>
      </c>
      <c r="J20" s="33"/>
      <c r="K20" s="13"/>
      <c r="L20" s="13">
        <v>28</v>
      </c>
      <c r="M20" s="12"/>
      <c r="N20" s="12"/>
      <c r="O20" s="69">
        <v>34</v>
      </c>
      <c r="P20" s="12"/>
      <c r="Q20" s="2">
        <f>COUNT(E20:P20)</f>
        <v>4</v>
      </c>
      <c r="R20" s="2">
        <f>IF($Q20&gt;0,LARGE($E20:$P20,1),"-")</f>
        <v>39</v>
      </c>
      <c r="S20" s="2">
        <f>IF($Q20&gt;1,LARGE($E20:$P20,2),"-")</f>
        <v>36</v>
      </c>
      <c r="T20" s="2">
        <f>IF($Q20&gt;2,LARGE($E20:$P20,3),"-")</f>
        <v>34</v>
      </c>
      <c r="U20" s="2">
        <f>IF($Q20&gt;3,LARGE($E20:$P20,4),"-")</f>
        <v>28</v>
      </c>
      <c r="V20" s="2" t="str">
        <f>IF($Q20&gt;4,LARGE($E20:$P20,5),"-")</f>
        <v>-</v>
      </c>
      <c r="W20" s="5">
        <f>SUM(R20:V20)</f>
        <v>137</v>
      </c>
    </row>
    <row r="21" spans="1:23" x14ac:dyDescent="0.25">
      <c r="A21" s="5">
        <f>RANK(W21,$W$3:$W$100)</f>
        <v>19</v>
      </c>
      <c r="B21" s="12" t="s">
        <v>34</v>
      </c>
      <c r="C21" s="12" t="s">
        <v>5</v>
      </c>
      <c r="D21" s="12">
        <v>1630722</v>
      </c>
      <c r="E21" s="12">
        <v>40</v>
      </c>
      <c r="F21" s="12">
        <v>36</v>
      </c>
      <c r="G21" s="12"/>
      <c r="H21" s="12">
        <v>38</v>
      </c>
      <c r="I21" s="12"/>
      <c r="J21" s="33"/>
      <c r="K21" s="13"/>
      <c r="L21" s="13"/>
      <c r="M21" s="12"/>
      <c r="N21" s="12"/>
      <c r="O21" s="69">
        <v>20</v>
      </c>
      <c r="P21" s="12"/>
      <c r="Q21" s="2">
        <f>COUNT(E21:P21)</f>
        <v>4</v>
      </c>
      <c r="R21" s="2">
        <f>IF($Q21&gt;0,LARGE($E21:$P21,1),"-")</f>
        <v>40</v>
      </c>
      <c r="S21" s="2">
        <f>IF($Q21&gt;1,LARGE($E21:$P21,2),"-")</f>
        <v>38</v>
      </c>
      <c r="T21" s="2">
        <f>IF($Q21&gt;2,LARGE($E21:$P21,3),"-")</f>
        <v>36</v>
      </c>
      <c r="U21" s="2">
        <f>IF($Q21&gt;3,LARGE($E21:$P21,4),"-")</f>
        <v>20</v>
      </c>
      <c r="V21" s="2" t="str">
        <f>IF($Q21&gt;4,LARGE($E21:$P21,5),"-")</f>
        <v>-</v>
      </c>
      <c r="W21" s="5">
        <f>SUM(R21:V21)</f>
        <v>134</v>
      </c>
    </row>
    <row r="22" spans="1:23" x14ac:dyDescent="0.25">
      <c r="A22" s="5">
        <f>RANK(W22,$W$3:$W$100)</f>
        <v>20</v>
      </c>
      <c r="B22" s="12" t="s">
        <v>159</v>
      </c>
      <c r="C22" s="12" t="s">
        <v>5</v>
      </c>
      <c r="D22" s="12">
        <v>1630462</v>
      </c>
      <c r="E22" s="12"/>
      <c r="F22" s="12"/>
      <c r="G22" s="12"/>
      <c r="H22" s="12">
        <v>32</v>
      </c>
      <c r="I22" s="12">
        <v>30</v>
      </c>
      <c r="J22" s="33">
        <v>29</v>
      </c>
      <c r="K22" s="13"/>
      <c r="L22" s="13"/>
      <c r="M22" s="33">
        <v>37</v>
      </c>
      <c r="N22" s="12"/>
      <c r="O22" s="69"/>
      <c r="P22" s="12"/>
      <c r="Q22" s="2">
        <f>COUNT(E22:P22)</f>
        <v>4</v>
      </c>
      <c r="R22" s="2">
        <f>IF($Q22&gt;0,LARGE($E22:$P22,1),"-")</f>
        <v>37</v>
      </c>
      <c r="S22" s="2">
        <f>IF($Q22&gt;1,LARGE($E22:$P22,2),"-")</f>
        <v>32</v>
      </c>
      <c r="T22" s="2">
        <f>IF($Q22&gt;2,LARGE($E22:$P22,3),"-")</f>
        <v>30</v>
      </c>
      <c r="U22" s="2">
        <f>IF($Q22&gt;3,LARGE($E22:$P22,4),"-")</f>
        <v>29</v>
      </c>
      <c r="V22" s="2" t="str">
        <f>IF($Q22&gt;4,LARGE($E22:$P22,5),"-")</f>
        <v>-</v>
      </c>
      <c r="W22" s="5">
        <f>SUM(R22:V22)</f>
        <v>128</v>
      </c>
    </row>
    <row r="23" spans="1:23" x14ac:dyDescent="0.25">
      <c r="A23" s="5">
        <f>RANK(W23,$W$3:$W$100)</f>
        <v>21</v>
      </c>
      <c r="B23" s="12" t="s">
        <v>64</v>
      </c>
      <c r="C23" s="12" t="s">
        <v>5</v>
      </c>
      <c r="D23" s="12">
        <v>1630650</v>
      </c>
      <c r="E23" s="12">
        <v>27</v>
      </c>
      <c r="F23" s="12"/>
      <c r="G23" s="12"/>
      <c r="H23" s="12">
        <v>39</v>
      </c>
      <c r="I23" s="12"/>
      <c r="J23" s="33"/>
      <c r="K23" s="13"/>
      <c r="L23" s="13">
        <v>30</v>
      </c>
      <c r="M23" s="33">
        <v>31</v>
      </c>
      <c r="N23" s="12"/>
      <c r="O23" s="69"/>
      <c r="P23" s="12"/>
      <c r="Q23" s="2">
        <f>COUNT(E23:P23)</f>
        <v>4</v>
      </c>
      <c r="R23" s="2">
        <f>IF($Q23&gt;0,LARGE($E23:$P23,1),"-")</f>
        <v>39</v>
      </c>
      <c r="S23" s="2">
        <f>IF($Q23&gt;1,LARGE($E23:$P23,2),"-")</f>
        <v>31</v>
      </c>
      <c r="T23" s="2">
        <f>IF($Q23&gt;2,LARGE($E23:$P23,3),"-")</f>
        <v>30</v>
      </c>
      <c r="U23" s="2">
        <f>IF($Q23&gt;3,LARGE($E23:$P23,4),"-")</f>
        <v>27</v>
      </c>
      <c r="V23" s="2" t="str">
        <f>IF($Q23&gt;4,LARGE($E23:$P23,5),"-")</f>
        <v>-</v>
      </c>
      <c r="W23" s="5">
        <f>SUM(R23:V23)</f>
        <v>127</v>
      </c>
    </row>
    <row r="24" spans="1:23" x14ac:dyDescent="0.25">
      <c r="A24" s="5">
        <f>RANK(W24,$W$3:$W$100)</f>
        <v>22</v>
      </c>
      <c r="B24" s="12" t="s">
        <v>208</v>
      </c>
      <c r="C24" s="12" t="s">
        <v>5</v>
      </c>
      <c r="D24" s="12">
        <v>1630649</v>
      </c>
      <c r="E24" s="12"/>
      <c r="F24" s="12"/>
      <c r="G24" s="12"/>
      <c r="H24" s="12"/>
      <c r="I24" s="12"/>
      <c r="J24" s="33">
        <v>40</v>
      </c>
      <c r="K24" s="13">
        <v>27</v>
      </c>
      <c r="L24" s="13"/>
      <c r="M24" s="33">
        <v>27</v>
      </c>
      <c r="N24" s="12"/>
      <c r="O24" s="69">
        <v>31</v>
      </c>
      <c r="P24" s="12"/>
      <c r="Q24" s="2">
        <f>COUNT(E24:P24)</f>
        <v>4</v>
      </c>
      <c r="R24" s="2">
        <f>IF($Q24&gt;0,LARGE($E24:$P24,1),"-")</f>
        <v>40</v>
      </c>
      <c r="S24" s="2">
        <f>IF($Q24&gt;1,LARGE($E24:$P24,2),"-")</f>
        <v>31</v>
      </c>
      <c r="T24" s="2">
        <f>IF($Q24&gt;2,LARGE($E24:$P24,3),"-")</f>
        <v>27</v>
      </c>
      <c r="U24" s="2">
        <f>IF($Q24&gt;3,LARGE($E24:$P24,4),"-")</f>
        <v>27</v>
      </c>
      <c r="V24" s="2" t="str">
        <f>IF($Q24&gt;4,LARGE($E24:$P24,5),"-")</f>
        <v>-</v>
      </c>
      <c r="W24" s="5">
        <f>SUM(R24:V24)</f>
        <v>125</v>
      </c>
    </row>
    <row r="25" spans="1:23" x14ac:dyDescent="0.25">
      <c r="A25" s="5">
        <f>RANK(W25,$W$3:$W$100)</f>
        <v>23</v>
      </c>
      <c r="B25" s="12" t="s">
        <v>89</v>
      </c>
      <c r="C25" s="12" t="s">
        <v>21</v>
      </c>
      <c r="D25" s="12">
        <v>220762</v>
      </c>
      <c r="E25" s="12"/>
      <c r="F25" s="12">
        <v>32</v>
      </c>
      <c r="G25" s="12"/>
      <c r="H25" s="12"/>
      <c r="I25" s="12"/>
      <c r="J25" s="33">
        <v>28</v>
      </c>
      <c r="K25" s="13">
        <v>31</v>
      </c>
      <c r="L25" s="13"/>
      <c r="M25" s="33">
        <v>28</v>
      </c>
      <c r="N25" s="12"/>
      <c r="O25" s="69"/>
      <c r="P25" s="12"/>
      <c r="Q25" s="2">
        <f>COUNT(E25:P25)</f>
        <v>4</v>
      </c>
      <c r="R25" s="2">
        <f>IF($Q25&gt;0,LARGE($E25:$P25,1),"-")</f>
        <v>32</v>
      </c>
      <c r="S25" s="2">
        <f>IF($Q25&gt;1,LARGE($E25:$P25,2),"-")</f>
        <v>31</v>
      </c>
      <c r="T25" s="2">
        <f>IF($Q25&gt;2,LARGE($E25:$P25,3),"-")</f>
        <v>28</v>
      </c>
      <c r="U25" s="2">
        <f>IF($Q25&gt;3,LARGE($E25:$P25,4),"-")</f>
        <v>28</v>
      </c>
      <c r="V25" s="2" t="str">
        <f>IF($Q25&gt;4,LARGE($E25:$P25,5),"-")</f>
        <v>-</v>
      </c>
      <c r="W25" s="5">
        <f>SUM(R25:V25)</f>
        <v>119</v>
      </c>
    </row>
    <row r="26" spans="1:23" x14ac:dyDescent="0.25">
      <c r="A26" s="5">
        <f>RANK(W26,$W$3:$W$100)</f>
        <v>24</v>
      </c>
      <c r="B26" s="12" t="s">
        <v>57</v>
      </c>
      <c r="C26" s="12" t="s">
        <v>5</v>
      </c>
      <c r="D26" s="12">
        <v>1630425</v>
      </c>
      <c r="E26" s="12">
        <v>37</v>
      </c>
      <c r="F26" s="12">
        <v>40</v>
      </c>
      <c r="G26" s="12"/>
      <c r="H26" s="12">
        <v>40</v>
      </c>
      <c r="I26" s="12"/>
      <c r="J26" s="33"/>
      <c r="K26" s="13"/>
      <c r="L26" s="13"/>
      <c r="M26" s="12"/>
      <c r="N26" s="12"/>
      <c r="O26" s="69"/>
      <c r="P26" s="12"/>
      <c r="Q26" s="2">
        <f>COUNT(E26:P26)</f>
        <v>3</v>
      </c>
      <c r="R26" s="2">
        <f>IF($Q26&gt;0,LARGE($E26:$P26,1),"-")</f>
        <v>40</v>
      </c>
      <c r="S26" s="2">
        <f>IF($Q26&gt;1,LARGE($E26:$P26,2),"-")</f>
        <v>40</v>
      </c>
      <c r="T26" s="2">
        <f>IF($Q26&gt;2,LARGE($E26:$P26,3),"-")</f>
        <v>37</v>
      </c>
      <c r="U26" s="2" t="str">
        <f>IF($Q26&gt;3,LARGE($E26:$P26,4),"-")</f>
        <v>-</v>
      </c>
      <c r="V26" s="2" t="str">
        <f>IF($Q26&gt;4,LARGE($E26:$P26,5),"-")</f>
        <v>-</v>
      </c>
      <c r="W26" s="5">
        <f>SUM(R26:V26)</f>
        <v>117</v>
      </c>
    </row>
    <row r="27" spans="1:23" x14ac:dyDescent="0.25">
      <c r="A27" s="5">
        <f>RANK(W27,$W$3:$W$100)</f>
        <v>25</v>
      </c>
      <c r="B27" s="12" t="s">
        <v>262</v>
      </c>
      <c r="C27" s="12" t="s">
        <v>26</v>
      </c>
      <c r="D27" s="12">
        <v>1310320</v>
      </c>
      <c r="E27" s="12"/>
      <c r="F27" s="12"/>
      <c r="G27" s="12"/>
      <c r="H27" s="12"/>
      <c r="I27" s="12"/>
      <c r="J27" s="33"/>
      <c r="K27" s="13">
        <v>29</v>
      </c>
      <c r="L27" s="13">
        <v>25</v>
      </c>
      <c r="M27" s="33">
        <v>25</v>
      </c>
      <c r="N27" s="12"/>
      <c r="O27" s="69">
        <v>35</v>
      </c>
      <c r="P27" s="12"/>
      <c r="Q27" s="2">
        <f>COUNT(E27:P27)</f>
        <v>4</v>
      </c>
      <c r="R27" s="2">
        <f>IF($Q27&gt;0,LARGE($E27:$P27,1),"-")</f>
        <v>35</v>
      </c>
      <c r="S27" s="2">
        <f>IF($Q27&gt;1,LARGE($E27:$P27,2),"-")</f>
        <v>29</v>
      </c>
      <c r="T27" s="2">
        <f>IF($Q27&gt;2,LARGE($E27:$P27,3),"-")</f>
        <v>25</v>
      </c>
      <c r="U27" s="2">
        <f>IF($Q27&gt;3,LARGE($E27:$P27,4),"-")</f>
        <v>25</v>
      </c>
      <c r="V27" s="2" t="str">
        <f>IF($Q27&gt;4,LARGE($E27:$P27,5),"-")</f>
        <v>-</v>
      </c>
      <c r="W27" s="5">
        <f>SUM(R27:V27)</f>
        <v>114</v>
      </c>
    </row>
    <row r="28" spans="1:23" x14ac:dyDescent="0.25">
      <c r="A28" s="5">
        <f>RANK(W28,$W$3:$W$100)</f>
        <v>26</v>
      </c>
      <c r="B28" s="12" t="s">
        <v>46</v>
      </c>
      <c r="C28" s="12" t="s">
        <v>21</v>
      </c>
      <c r="D28" s="12">
        <v>220851</v>
      </c>
      <c r="E28" s="12">
        <v>40</v>
      </c>
      <c r="F28" s="12">
        <v>38</v>
      </c>
      <c r="G28" s="12">
        <v>30</v>
      </c>
      <c r="H28" s="12"/>
      <c r="I28" s="12"/>
      <c r="J28" s="33"/>
      <c r="K28" s="13"/>
      <c r="L28" s="13"/>
      <c r="M28" s="12"/>
      <c r="N28" s="12"/>
      <c r="O28" s="69"/>
      <c r="P28" s="12"/>
      <c r="Q28" s="2">
        <f>COUNT(E28:P28)</f>
        <v>3</v>
      </c>
      <c r="R28" s="2">
        <f>IF($Q28&gt;0,LARGE($E28:$P28,1),"-")</f>
        <v>40</v>
      </c>
      <c r="S28" s="2">
        <f>IF($Q28&gt;1,LARGE($E28:$P28,2),"-")</f>
        <v>38</v>
      </c>
      <c r="T28" s="2">
        <f>IF($Q28&gt;2,LARGE($E28:$P28,3),"-")</f>
        <v>30</v>
      </c>
      <c r="U28" s="2" t="str">
        <f>IF($Q28&gt;3,LARGE($E28:$P28,4),"-")</f>
        <v>-</v>
      </c>
      <c r="V28" s="2" t="str">
        <f>IF($Q28&gt;4,LARGE($E28:$P28,5),"-")</f>
        <v>-</v>
      </c>
      <c r="W28" s="5">
        <f>SUM(R28:V28)</f>
        <v>108</v>
      </c>
    </row>
    <row r="29" spans="1:23" x14ac:dyDescent="0.25">
      <c r="A29" s="5">
        <f>RANK(W29,$W$3:$W$100)</f>
        <v>27</v>
      </c>
      <c r="B29" s="12" t="s">
        <v>264</v>
      </c>
      <c r="C29" s="12" t="s">
        <v>5</v>
      </c>
      <c r="D29" s="12">
        <v>1630701</v>
      </c>
      <c r="E29" s="12"/>
      <c r="F29" s="12"/>
      <c r="G29" s="12"/>
      <c r="H29" s="12"/>
      <c r="I29" s="12"/>
      <c r="J29" s="33"/>
      <c r="K29" s="13">
        <v>28</v>
      </c>
      <c r="L29" s="13"/>
      <c r="M29" s="33">
        <v>38</v>
      </c>
      <c r="N29" s="12"/>
      <c r="O29" s="69">
        <v>34</v>
      </c>
      <c r="P29" s="12"/>
      <c r="Q29" s="2">
        <f>COUNT(E29:P29)</f>
        <v>3</v>
      </c>
      <c r="R29" s="2">
        <f>IF($Q29&gt;0,LARGE($E29:$P29,1),"-")</f>
        <v>38</v>
      </c>
      <c r="S29" s="2">
        <f>IF($Q29&gt;1,LARGE($E29:$P29,2),"-")</f>
        <v>34</v>
      </c>
      <c r="T29" s="2">
        <f>IF($Q29&gt;2,LARGE($E29:$P29,3),"-")</f>
        <v>28</v>
      </c>
      <c r="U29" s="2" t="str">
        <f>IF($Q29&gt;3,LARGE($E29:$P29,4),"-")</f>
        <v>-</v>
      </c>
      <c r="V29" s="2" t="str">
        <f>IF($Q29&gt;4,LARGE($E29:$P29,5),"-")</f>
        <v>-</v>
      </c>
      <c r="W29" s="5">
        <f>SUM(R29:V29)</f>
        <v>100</v>
      </c>
    </row>
    <row r="30" spans="1:23" x14ac:dyDescent="0.25">
      <c r="A30" s="5">
        <f>RANK(W30,$W$3:$W$100)</f>
        <v>28</v>
      </c>
      <c r="B30" s="12" t="s">
        <v>259</v>
      </c>
      <c r="C30" s="12" t="s">
        <v>5</v>
      </c>
      <c r="D30" s="12">
        <v>1630702</v>
      </c>
      <c r="E30" s="12"/>
      <c r="F30" s="12"/>
      <c r="G30" s="12"/>
      <c r="H30" s="12"/>
      <c r="I30" s="12"/>
      <c r="J30" s="33"/>
      <c r="K30" s="13">
        <v>32</v>
      </c>
      <c r="L30" s="13"/>
      <c r="M30" s="33">
        <v>35</v>
      </c>
      <c r="N30" s="12"/>
      <c r="O30" s="69">
        <v>31</v>
      </c>
      <c r="P30" s="12"/>
      <c r="Q30" s="2">
        <f>COUNT(E30:P30)</f>
        <v>3</v>
      </c>
      <c r="R30" s="2">
        <f>IF($Q30&gt;0,LARGE($E30:$P30,1),"-")</f>
        <v>35</v>
      </c>
      <c r="S30" s="2">
        <f>IF($Q30&gt;1,LARGE($E30:$P30,2),"-")</f>
        <v>32</v>
      </c>
      <c r="T30" s="2">
        <f>IF($Q30&gt;2,LARGE($E30:$P30,3),"-")</f>
        <v>31</v>
      </c>
      <c r="U30" s="2" t="str">
        <f>IF($Q30&gt;3,LARGE($E30:$P30,4),"-")</f>
        <v>-</v>
      </c>
      <c r="V30" s="2" t="str">
        <f>IF($Q30&gt;4,LARGE($E30:$P30,5),"-")</f>
        <v>-</v>
      </c>
      <c r="W30" s="5">
        <f>SUM(R30:V30)</f>
        <v>98</v>
      </c>
    </row>
    <row r="31" spans="1:23" x14ac:dyDescent="0.25">
      <c r="A31" s="5">
        <f>RANK(W31,$W$3:$W$100)</f>
        <v>28</v>
      </c>
      <c r="B31" s="12" t="s">
        <v>87</v>
      </c>
      <c r="C31" s="12" t="s">
        <v>5</v>
      </c>
      <c r="D31" s="12">
        <v>1630625</v>
      </c>
      <c r="E31" s="12"/>
      <c r="F31" s="12">
        <v>33</v>
      </c>
      <c r="G31" s="12">
        <v>35</v>
      </c>
      <c r="H31" s="12"/>
      <c r="I31" s="12"/>
      <c r="J31" s="33"/>
      <c r="K31" s="13"/>
      <c r="L31" s="13"/>
      <c r="M31" s="33">
        <v>30</v>
      </c>
      <c r="N31" s="12"/>
      <c r="O31" s="69"/>
      <c r="P31" s="12"/>
      <c r="Q31" s="2">
        <f>COUNT(E31:P31)</f>
        <v>3</v>
      </c>
      <c r="R31" s="2">
        <f>IF($Q31&gt;0,LARGE($E31:$P31,1),"-")</f>
        <v>35</v>
      </c>
      <c r="S31" s="2">
        <f>IF($Q31&gt;1,LARGE($E31:$P31,2),"-")</f>
        <v>33</v>
      </c>
      <c r="T31" s="2">
        <f>IF($Q31&gt;2,LARGE($E31:$P31,3),"-")</f>
        <v>30</v>
      </c>
      <c r="U31" s="2" t="str">
        <f>IF($Q31&gt;3,LARGE($E31:$P31,4),"-")</f>
        <v>-</v>
      </c>
      <c r="V31" s="2" t="str">
        <f>IF($Q31&gt;4,LARGE($E31:$P31,5),"-")</f>
        <v>-</v>
      </c>
      <c r="W31" s="5">
        <f>SUM(R31:V31)</f>
        <v>98</v>
      </c>
    </row>
    <row r="32" spans="1:23" x14ac:dyDescent="0.25">
      <c r="A32" s="5">
        <f>RANK(W32,$W$3:$W$100)</f>
        <v>30</v>
      </c>
      <c r="B32" s="12" t="s">
        <v>257</v>
      </c>
      <c r="C32" s="12" t="s">
        <v>230</v>
      </c>
      <c r="D32" s="12">
        <v>981905</v>
      </c>
      <c r="E32" s="12"/>
      <c r="F32" s="12"/>
      <c r="G32" s="12"/>
      <c r="H32" s="12"/>
      <c r="I32" s="12"/>
      <c r="J32" s="33"/>
      <c r="K32" s="13">
        <v>35</v>
      </c>
      <c r="L32" s="13"/>
      <c r="M32" s="33">
        <v>29</v>
      </c>
      <c r="N32" s="12"/>
      <c r="O32" s="69">
        <v>27</v>
      </c>
      <c r="P32" s="12"/>
      <c r="Q32" s="2">
        <f>COUNT(E32:P32)</f>
        <v>3</v>
      </c>
      <c r="R32" s="2">
        <f>IF($Q32&gt;0,LARGE($E32:$P32,1),"-")</f>
        <v>35</v>
      </c>
      <c r="S32" s="2">
        <f>IF($Q32&gt;1,LARGE($E32:$P32,2),"-")</f>
        <v>29</v>
      </c>
      <c r="T32" s="2">
        <f>IF($Q32&gt;2,LARGE($E32:$P32,3),"-")</f>
        <v>27</v>
      </c>
      <c r="U32" s="2" t="str">
        <f>IF($Q32&gt;3,LARGE($E32:$P32,4),"-")</f>
        <v>-</v>
      </c>
      <c r="V32" s="2" t="str">
        <f>IF($Q32&gt;4,LARGE($E32:$P32,5),"-")</f>
        <v>-</v>
      </c>
      <c r="W32" s="5">
        <f>SUM(R32:V32)</f>
        <v>91</v>
      </c>
    </row>
    <row r="33" spans="1:23" x14ac:dyDescent="0.25">
      <c r="A33" s="5">
        <f>RANK(W33,$W$3:$W$100)</f>
        <v>31</v>
      </c>
      <c r="B33" s="12" t="s">
        <v>88</v>
      </c>
      <c r="C33" s="12" t="s">
        <v>5</v>
      </c>
      <c r="D33" s="12">
        <v>1630324</v>
      </c>
      <c r="E33" s="12"/>
      <c r="F33" s="12">
        <v>33</v>
      </c>
      <c r="G33" s="12"/>
      <c r="H33" s="12"/>
      <c r="I33" s="12"/>
      <c r="J33" s="33">
        <v>28</v>
      </c>
      <c r="K33" s="13">
        <v>29</v>
      </c>
      <c r="L33" s="13"/>
      <c r="M33" s="12"/>
      <c r="N33" s="12"/>
      <c r="O33" s="69"/>
      <c r="P33" s="12"/>
      <c r="Q33" s="2">
        <f>COUNT(E33:P33)</f>
        <v>3</v>
      </c>
      <c r="R33" s="2">
        <f>IF($Q33&gt;0,LARGE($E33:$P33,1),"-")</f>
        <v>33</v>
      </c>
      <c r="S33" s="2">
        <f>IF($Q33&gt;1,LARGE($E33:$P33,2),"-")</f>
        <v>29</v>
      </c>
      <c r="T33" s="2">
        <f>IF($Q33&gt;2,LARGE($E33:$P33,3),"-")</f>
        <v>28</v>
      </c>
      <c r="U33" s="2" t="str">
        <f>IF($Q33&gt;3,LARGE($E33:$P33,4),"-")</f>
        <v>-</v>
      </c>
      <c r="V33" s="2" t="str">
        <f>IF($Q33&gt;4,LARGE($E33:$P33,5),"-")</f>
        <v>-</v>
      </c>
      <c r="W33" s="5">
        <f>SUM(R33:V33)</f>
        <v>90</v>
      </c>
    </row>
    <row r="34" spans="1:23" x14ac:dyDescent="0.25">
      <c r="A34" s="5">
        <f>RANK(W34,$W$3:$W$100)</f>
        <v>32</v>
      </c>
      <c r="B34" s="12" t="s">
        <v>41</v>
      </c>
      <c r="C34" s="12" t="s">
        <v>5</v>
      </c>
      <c r="D34" s="12">
        <v>1630628</v>
      </c>
      <c r="E34" s="12">
        <v>33</v>
      </c>
      <c r="F34" s="12"/>
      <c r="G34" s="12"/>
      <c r="H34" s="12"/>
      <c r="I34" s="12"/>
      <c r="J34" s="33"/>
      <c r="K34" s="13">
        <v>28</v>
      </c>
      <c r="L34" s="13"/>
      <c r="M34" s="33">
        <v>28</v>
      </c>
      <c r="N34" s="12"/>
      <c r="O34" s="69"/>
      <c r="P34" s="12"/>
      <c r="Q34" s="2">
        <f>COUNT(E34:P34)</f>
        <v>3</v>
      </c>
      <c r="R34" s="2">
        <f>IF($Q34&gt;0,LARGE($E34:$P34,1),"-")</f>
        <v>33</v>
      </c>
      <c r="S34" s="2">
        <f>IF($Q34&gt;1,LARGE($E34:$P34,2),"-")</f>
        <v>28</v>
      </c>
      <c r="T34" s="2">
        <f>IF($Q34&gt;2,LARGE($E34:$P34,3),"-")</f>
        <v>28</v>
      </c>
      <c r="U34" s="2" t="str">
        <f>IF($Q34&gt;3,LARGE($E34:$P34,4),"-")</f>
        <v>-</v>
      </c>
      <c r="V34" s="2" t="str">
        <f>IF($Q34&gt;4,LARGE($E34:$P34,5),"-")</f>
        <v>-</v>
      </c>
      <c r="W34" s="5">
        <f>SUM(R34:V34)</f>
        <v>89</v>
      </c>
    </row>
    <row r="35" spans="1:23" x14ac:dyDescent="0.25">
      <c r="A35" s="5">
        <f>RANK(W35,$W$3:$W$100)</f>
        <v>32</v>
      </c>
      <c r="B35" s="12" t="s">
        <v>86</v>
      </c>
      <c r="C35" s="12" t="s">
        <v>5</v>
      </c>
      <c r="D35" s="12">
        <v>1630525</v>
      </c>
      <c r="E35" s="12"/>
      <c r="F35" s="12">
        <v>33</v>
      </c>
      <c r="G35" s="12">
        <v>30</v>
      </c>
      <c r="H35" s="12"/>
      <c r="I35" s="12"/>
      <c r="J35" s="33">
        <v>26</v>
      </c>
      <c r="K35" s="13"/>
      <c r="L35" s="13"/>
      <c r="M35" s="12"/>
      <c r="N35" s="12"/>
      <c r="O35" s="69"/>
      <c r="P35" s="12"/>
      <c r="Q35" s="2">
        <f>COUNT(E35:P35)</f>
        <v>3</v>
      </c>
      <c r="R35" s="2">
        <f>IF($Q35&gt;0,LARGE($E35:$P35,1),"-")</f>
        <v>33</v>
      </c>
      <c r="S35" s="2">
        <f>IF($Q35&gt;1,LARGE($E35:$P35,2),"-")</f>
        <v>30</v>
      </c>
      <c r="T35" s="2">
        <f>IF($Q35&gt;2,LARGE($E35:$P35,3),"-")</f>
        <v>26</v>
      </c>
      <c r="U35" s="2" t="str">
        <f>IF($Q35&gt;3,LARGE($E35:$P35,4),"-")</f>
        <v>-</v>
      </c>
      <c r="V35" s="2" t="str">
        <f>IF($Q35&gt;4,LARGE($E35:$P35,5),"-")</f>
        <v>-</v>
      </c>
      <c r="W35" s="5">
        <f>SUM(R35:V35)</f>
        <v>89</v>
      </c>
    </row>
    <row r="36" spans="1:23" x14ac:dyDescent="0.25">
      <c r="A36" s="5">
        <f>RANK(W36,$W$3:$W$100)</f>
        <v>34</v>
      </c>
      <c r="B36" s="12" t="s">
        <v>92</v>
      </c>
      <c r="C36" s="12" t="s">
        <v>5</v>
      </c>
      <c r="D36" s="12">
        <v>1630059</v>
      </c>
      <c r="E36" s="12"/>
      <c r="F36" s="12">
        <v>30</v>
      </c>
      <c r="G36" s="12"/>
      <c r="H36" s="12"/>
      <c r="I36" s="12"/>
      <c r="J36" s="33"/>
      <c r="K36" s="13"/>
      <c r="L36" s="13"/>
      <c r="M36" s="33">
        <v>23</v>
      </c>
      <c r="N36" s="12"/>
      <c r="O36" s="69">
        <v>31</v>
      </c>
      <c r="P36" s="12"/>
      <c r="Q36" s="2">
        <f>COUNT(E36:P36)</f>
        <v>3</v>
      </c>
      <c r="R36" s="2">
        <f>IF($Q36&gt;0,LARGE($E36:$P36,1),"-")</f>
        <v>31</v>
      </c>
      <c r="S36" s="2">
        <f>IF($Q36&gt;1,LARGE($E36:$P36,2),"-")</f>
        <v>30</v>
      </c>
      <c r="T36" s="2">
        <f>IF($Q36&gt;2,LARGE($E36:$P36,3),"-")</f>
        <v>23</v>
      </c>
      <c r="U36" s="2" t="str">
        <f>IF($Q36&gt;3,LARGE($E36:$P36,4),"-")</f>
        <v>-</v>
      </c>
      <c r="V36" s="2" t="str">
        <f>IF($Q36&gt;4,LARGE($E36:$P36,5),"-")</f>
        <v>-</v>
      </c>
      <c r="W36" s="5">
        <f>SUM(R36:V36)</f>
        <v>84</v>
      </c>
    </row>
    <row r="37" spans="1:23" x14ac:dyDescent="0.25">
      <c r="A37" s="5">
        <f>RANK(W37,$W$3:$W$100)</f>
        <v>35</v>
      </c>
      <c r="B37" s="12" t="s">
        <v>43</v>
      </c>
      <c r="C37" s="12" t="s">
        <v>5</v>
      </c>
      <c r="D37" s="12">
        <v>1630696</v>
      </c>
      <c r="E37" s="12">
        <v>31</v>
      </c>
      <c r="F37" s="12"/>
      <c r="G37" s="12"/>
      <c r="H37" s="12"/>
      <c r="I37" s="12"/>
      <c r="J37" s="33"/>
      <c r="K37" s="13"/>
      <c r="L37" s="13">
        <v>23</v>
      </c>
      <c r="M37" s="12"/>
      <c r="N37" s="12">
        <f>VLOOKUP(B37,'10B'!$B$2:$H$19,6,0)</f>
        <v>25</v>
      </c>
      <c r="O37" s="69"/>
      <c r="P37" s="12"/>
      <c r="Q37" s="2">
        <f>COUNT(E37:P37)</f>
        <v>3</v>
      </c>
      <c r="R37" s="2">
        <f>IF($Q37&gt;0,LARGE($E37:$P37,1),"-")</f>
        <v>31</v>
      </c>
      <c r="S37" s="2">
        <f>IF($Q37&gt;1,LARGE($E37:$P37,2),"-")</f>
        <v>25</v>
      </c>
      <c r="T37" s="2">
        <f>IF($Q37&gt;2,LARGE($E37:$P37,3),"-")</f>
        <v>23</v>
      </c>
      <c r="U37" s="2" t="str">
        <f>IF($Q37&gt;3,LARGE($E37:$P37,4),"-")</f>
        <v>-</v>
      </c>
      <c r="V37" s="2" t="str">
        <f>IF($Q37&gt;4,LARGE($E37:$P37,5),"-")</f>
        <v>-</v>
      </c>
      <c r="W37" s="5">
        <f>SUM(R37:V37)</f>
        <v>79</v>
      </c>
    </row>
    <row r="38" spans="1:23" x14ac:dyDescent="0.25">
      <c r="A38" s="5">
        <f>RANK(W38,$W$3:$W$100)</f>
        <v>36</v>
      </c>
      <c r="B38" s="12" t="s">
        <v>270</v>
      </c>
      <c r="C38" s="12" t="s">
        <v>5</v>
      </c>
      <c r="D38" s="12">
        <v>1630300</v>
      </c>
      <c r="E38" s="12"/>
      <c r="F38" s="12"/>
      <c r="G38" s="12"/>
      <c r="H38" s="12"/>
      <c r="I38" s="12"/>
      <c r="J38" s="33"/>
      <c r="K38" s="13"/>
      <c r="L38" s="13">
        <v>38</v>
      </c>
      <c r="M38" s="33">
        <v>34</v>
      </c>
      <c r="N38" s="12"/>
      <c r="O38" s="69"/>
      <c r="P38" s="12"/>
      <c r="Q38" s="2">
        <f>COUNT(E38:P38)</f>
        <v>2</v>
      </c>
      <c r="R38" s="2">
        <f>IF($Q38&gt;0,LARGE($E38:$P38,1),"-")</f>
        <v>38</v>
      </c>
      <c r="S38" s="2">
        <f>IF($Q38&gt;1,LARGE($E38:$P38,2),"-")</f>
        <v>34</v>
      </c>
      <c r="T38" s="2" t="str">
        <f>IF($Q38&gt;2,LARGE($E38:$P38,3),"-")</f>
        <v>-</v>
      </c>
      <c r="U38" s="2" t="str">
        <f>IF($Q38&gt;3,LARGE($E38:$P38,4),"-")</f>
        <v>-</v>
      </c>
      <c r="V38" s="2" t="str">
        <f>IF($Q38&gt;4,LARGE($E38:$P38,5),"-")</f>
        <v>-</v>
      </c>
      <c r="W38" s="5">
        <f>SUM(R38:V38)</f>
        <v>72</v>
      </c>
    </row>
    <row r="39" spans="1:23" x14ac:dyDescent="0.25">
      <c r="A39" s="5">
        <f>RANK(W39,$W$3:$W$100)</f>
        <v>37</v>
      </c>
      <c r="B39" s="12" t="s">
        <v>129</v>
      </c>
      <c r="C39" s="12" t="s">
        <v>21</v>
      </c>
      <c r="D39" s="12">
        <v>220849</v>
      </c>
      <c r="E39" s="12"/>
      <c r="F39" s="12"/>
      <c r="G39" s="12">
        <v>39</v>
      </c>
      <c r="H39" s="12"/>
      <c r="I39" s="12"/>
      <c r="J39" s="33"/>
      <c r="K39" s="13"/>
      <c r="L39" s="13">
        <v>31</v>
      </c>
      <c r="M39" s="12"/>
      <c r="N39" s="12"/>
      <c r="O39" s="69"/>
      <c r="P39" s="12"/>
      <c r="Q39" s="2">
        <f>COUNT(E39:P39)</f>
        <v>2</v>
      </c>
      <c r="R39" s="2">
        <f>IF($Q39&gt;0,LARGE($E39:$P39,1),"-")</f>
        <v>39</v>
      </c>
      <c r="S39" s="2">
        <f>IF($Q39&gt;1,LARGE($E39:$P39,2),"-")</f>
        <v>31</v>
      </c>
      <c r="T39" s="2" t="str">
        <f>IF($Q39&gt;2,LARGE($E39:$P39,3),"-")</f>
        <v>-</v>
      </c>
      <c r="U39" s="2" t="str">
        <f>IF($Q39&gt;3,LARGE($E39:$P39,4),"-")</f>
        <v>-</v>
      </c>
      <c r="V39" s="2" t="str">
        <f>IF($Q39&gt;4,LARGE($E39:$P39,5),"-")</f>
        <v>-</v>
      </c>
      <c r="W39" s="5">
        <f>SUM(R39:V39)</f>
        <v>70</v>
      </c>
    </row>
    <row r="40" spans="1:23" x14ac:dyDescent="0.25">
      <c r="A40" s="5">
        <f>RANK(W40,$W$3:$W$100)</f>
        <v>38</v>
      </c>
      <c r="B40" s="12" t="s">
        <v>27</v>
      </c>
      <c r="C40" s="12" t="s">
        <v>5</v>
      </c>
      <c r="D40" s="12">
        <v>1630703</v>
      </c>
      <c r="E40" s="12">
        <v>40</v>
      </c>
      <c r="F40" s="12"/>
      <c r="G40" s="12"/>
      <c r="H40" s="12"/>
      <c r="I40" s="12"/>
      <c r="J40" s="33"/>
      <c r="K40" s="13"/>
      <c r="L40" s="13">
        <v>28</v>
      </c>
      <c r="M40" s="12"/>
      <c r="N40" s="12"/>
      <c r="O40" s="69"/>
      <c r="P40" s="12"/>
      <c r="Q40" s="2">
        <f>COUNT(E40:P40)</f>
        <v>2</v>
      </c>
      <c r="R40" s="2">
        <f>IF($Q40&gt;0,LARGE($E40:$P40,1),"-")</f>
        <v>40</v>
      </c>
      <c r="S40" s="2">
        <f>IF($Q40&gt;1,LARGE($E40:$P40,2),"-")</f>
        <v>28</v>
      </c>
      <c r="T40" s="2" t="str">
        <f>IF($Q40&gt;2,LARGE($E40:$P40,3),"-")</f>
        <v>-</v>
      </c>
      <c r="U40" s="2" t="str">
        <f>IF($Q40&gt;3,LARGE($E40:$P40,4),"-")</f>
        <v>-</v>
      </c>
      <c r="V40" s="2" t="str">
        <f>IF($Q40&gt;4,LARGE($E40:$P40,5),"-")</f>
        <v>-</v>
      </c>
      <c r="W40" s="5">
        <f>SUM(R40:V40)</f>
        <v>68</v>
      </c>
    </row>
    <row r="41" spans="1:23" x14ac:dyDescent="0.25">
      <c r="A41" s="5">
        <f>RANK(W41,$W$3:$W$100)</f>
        <v>39</v>
      </c>
      <c r="B41" s="12" t="s">
        <v>58</v>
      </c>
      <c r="C41" s="12" t="s">
        <v>59</v>
      </c>
      <c r="D41" s="12">
        <v>171496</v>
      </c>
      <c r="E41" s="12">
        <v>35</v>
      </c>
      <c r="F41" s="12"/>
      <c r="G41" s="12">
        <v>31</v>
      </c>
      <c r="H41" s="12"/>
      <c r="I41" s="12"/>
      <c r="J41" s="33"/>
      <c r="K41" s="13"/>
      <c r="L41" s="13"/>
      <c r="M41" s="12"/>
      <c r="N41" s="12"/>
      <c r="O41" s="69"/>
      <c r="P41" s="12"/>
      <c r="Q41" s="2">
        <f>COUNT(E41:P41)</f>
        <v>2</v>
      </c>
      <c r="R41" s="2">
        <f>IF($Q41&gt;0,LARGE($E41:$P41,1),"-")</f>
        <v>35</v>
      </c>
      <c r="S41" s="2">
        <f>IF($Q41&gt;1,LARGE($E41:$P41,2),"-")</f>
        <v>31</v>
      </c>
      <c r="T41" s="2" t="str">
        <f>IF($Q41&gt;2,LARGE($E41:$P41,3),"-")</f>
        <v>-</v>
      </c>
      <c r="U41" s="2" t="str">
        <f>IF($Q41&gt;3,LARGE($E41:$P41,4),"-")</f>
        <v>-</v>
      </c>
      <c r="V41" s="2" t="str">
        <f>IF($Q41&gt;4,LARGE($E41:$P41,5),"-")</f>
        <v>-</v>
      </c>
      <c r="W41" s="5">
        <f>SUM(R41:V41)</f>
        <v>66</v>
      </c>
    </row>
    <row r="42" spans="1:23" x14ac:dyDescent="0.25">
      <c r="A42" s="5">
        <f>RANK(W42,$W$3:$W$100)</f>
        <v>40</v>
      </c>
      <c r="B42" s="12" t="s">
        <v>213</v>
      </c>
      <c r="C42" s="12" t="s">
        <v>21</v>
      </c>
      <c r="D42" s="12">
        <v>220661</v>
      </c>
      <c r="E42" s="12"/>
      <c r="F42" s="12"/>
      <c r="G42" s="12"/>
      <c r="H42" s="12"/>
      <c r="I42" s="12"/>
      <c r="J42" s="33">
        <v>32</v>
      </c>
      <c r="K42" s="13"/>
      <c r="L42" s="13"/>
      <c r="M42" s="12"/>
      <c r="N42" s="12"/>
      <c r="O42" s="69">
        <v>32</v>
      </c>
      <c r="P42" s="12"/>
      <c r="Q42" s="2">
        <f>COUNT(E42:P42)</f>
        <v>2</v>
      </c>
      <c r="R42" s="2">
        <f>IF($Q42&gt;0,LARGE($E42:$P42,1),"-")</f>
        <v>32</v>
      </c>
      <c r="S42" s="2">
        <f>IF($Q42&gt;1,LARGE($E42:$P42,2),"-")</f>
        <v>32</v>
      </c>
      <c r="T42" s="2" t="str">
        <f>IF($Q42&gt;2,LARGE($E42:$P42,3),"-")</f>
        <v>-</v>
      </c>
      <c r="U42" s="2" t="str">
        <f>IF($Q42&gt;3,LARGE($E42:$P42,4),"-")</f>
        <v>-</v>
      </c>
      <c r="V42" s="2" t="str">
        <f>IF($Q42&gt;4,LARGE($E42:$P42,5),"-")</f>
        <v>-</v>
      </c>
      <c r="W42" s="5">
        <f>SUM(R42:V42)</f>
        <v>64</v>
      </c>
    </row>
    <row r="43" spans="1:23" x14ac:dyDescent="0.25">
      <c r="A43" s="5">
        <f>RANK(W43,$W$3:$W$100)</f>
        <v>41</v>
      </c>
      <c r="B43" s="12" t="s">
        <v>138</v>
      </c>
      <c r="C43" s="12" t="s">
        <v>21</v>
      </c>
      <c r="D43" s="12">
        <v>220829</v>
      </c>
      <c r="E43" s="12"/>
      <c r="F43" s="12"/>
      <c r="G43" s="12">
        <v>33</v>
      </c>
      <c r="H43" s="12"/>
      <c r="I43" s="12"/>
      <c r="J43" s="33"/>
      <c r="K43" s="13"/>
      <c r="L43" s="13"/>
      <c r="M43" s="12"/>
      <c r="N43" s="12"/>
      <c r="O43" s="69">
        <v>29</v>
      </c>
      <c r="P43" s="12"/>
      <c r="Q43" s="2">
        <f>COUNT(E43:P43)</f>
        <v>2</v>
      </c>
      <c r="R43" s="2">
        <f>IF($Q43&gt;0,LARGE($E43:$P43,1),"-")</f>
        <v>33</v>
      </c>
      <c r="S43" s="2">
        <f>IF($Q43&gt;1,LARGE($E43:$P43,2),"-")</f>
        <v>29</v>
      </c>
      <c r="T43" s="2" t="str">
        <f>IF($Q43&gt;2,LARGE($E43:$P43,3),"-")</f>
        <v>-</v>
      </c>
      <c r="U43" s="2" t="str">
        <f>IF($Q43&gt;3,LARGE($E43:$P43,4),"-")</f>
        <v>-</v>
      </c>
      <c r="V43" s="2" t="str">
        <f>IF($Q43&gt;4,LARGE($E43:$P43,5),"-")</f>
        <v>-</v>
      </c>
      <c r="W43" s="5">
        <f>SUM(R43:V43)</f>
        <v>62</v>
      </c>
    </row>
    <row r="44" spans="1:23" x14ac:dyDescent="0.25">
      <c r="A44" s="5">
        <f>RANK(W44,$W$3:$W$100)</f>
        <v>41</v>
      </c>
      <c r="B44" s="12" t="s">
        <v>52</v>
      </c>
      <c r="C44" s="12" t="s">
        <v>21</v>
      </c>
      <c r="D44" s="12">
        <v>220025</v>
      </c>
      <c r="E44" s="12">
        <v>29</v>
      </c>
      <c r="F44" s="12"/>
      <c r="G44" s="12">
        <v>33</v>
      </c>
      <c r="H44" s="12"/>
      <c r="I44" s="12"/>
      <c r="J44" s="33"/>
      <c r="K44" s="13"/>
      <c r="L44" s="13"/>
      <c r="M44" s="12"/>
      <c r="N44" s="12"/>
      <c r="O44" s="69"/>
      <c r="P44" s="12"/>
      <c r="Q44" s="2">
        <f>COUNT(E44:P44)</f>
        <v>2</v>
      </c>
      <c r="R44" s="2">
        <f>IF($Q44&gt;0,LARGE($E44:$P44,1),"-")</f>
        <v>33</v>
      </c>
      <c r="S44" s="2">
        <f>IF($Q44&gt;1,LARGE($E44:$P44,2),"-")</f>
        <v>29</v>
      </c>
      <c r="T44" s="2" t="str">
        <f>IF($Q44&gt;2,LARGE($E44:$P44,3),"-")</f>
        <v>-</v>
      </c>
      <c r="U44" s="2" t="str">
        <f>IF($Q44&gt;3,LARGE($E44:$P44,4),"-")</f>
        <v>-</v>
      </c>
      <c r="V44" s="2" t="str">
        <f>IF($Q44&gt;4,LARGE($E44:$P44,5),"-")</f>
        <v>-</v>
      </c>
      <c r="W44" s="5">
        <f>SUM(R44:V44)</f>
        <v>62</v>
      </c>
    </row>
    <row r="45" spans="1:23" x14ac:dyDescent="0.25">
      <c r="A45" s="5">
        <f>RANK(W45,$W$3:$W$100)</f>
        <v>43</v>
      </c>
      <c r="B45" s="12" t="s">
        <v>94</v>
      </c>
      <c r="C45" s="12" t="s">
        <v>5</v>
      </c>
      <c r="D45" s="12">
        <v>1630642</v>
      </c>
      <c r="E45" s="12"/>
      <c r="F45" s="12">
        <v>19</v>
      </c>
      <c r="G45" s="12"/>
      <c r="H45" s="12"/>
      <c r="I45" s="12"/>
      <c r="J45" s="33">
        <v>21</v>
      </c>
      <c r="K45" s="13"/>
      <c r="L45" s="13"/>
      <c r="M45" s="12"/>
      <c r="N45" s="12"/>
      <c r="O45" s="69">
        <v>21</v>
      </c>
      <c r="P45" s="12"/>
      <c r="Q45" s="2">
        <f>COUNT(E45:P45)</f>
        <v>3</v>
      </c>
      <c r="R45" s="2">
        <f>IF($Q45&gt;0,LARGE($E45:$P45,1),"-")</f>
        <v>21</v>
      </c>
      <c r="S45" s="2">
        <f>IF($Q45&gt;1,LARGE($E45:$P45,2),"-")</f>
        <v>21</v>
      </c>
      <c r="T45" s="2">
        <f>IF($Q45&gt;2,LARGE($E45:$P45,3),"-")</f>
        <v>19</v>
      </c>
      <c r="U45" s="2" t="str">
        <f>IF($Q45&gt;3,LARGE($E45:$P45,4),"-")</f>
        <v>-</v>
      </c>
      <c r="V45" s="2" t="str">
        <f>IF($Q45&gt;4,LARGE($E45:$P45,5),"-")</f>
        <v>-</v>
      </c>
      <c r="W45" s="5">
        <f>SUM(R45:V45)</f>
        <v>61</v>
      </c>
    </row>
    <row r="46" spans="1:23" x14ac:dyDescent="0.25">
      <c r="A46" s="5">
        <f>RANK(W46,$W$3:$W$100)</f>
        <v>44</v>
      </c>
      <c r="B46" s="12" t="s">
        <v>39</v>
      </c>
      <c r="C46" s="12" t="s">
        <v>5</v>
      </c>
      <c r="D46" s="12">
        <v>1630237</v>
      </c>
      <c r="E46" s="12">
        <v>26</v>
      </c>
      <c r="F46" s="12"/>
      <c r="G46" s="12"/>
      <c r="H46" s="12">
        <v>33</v>
      </c>
      <c r="I46" s="12"/>
      <c r="J46" s="33"/>
      <c r="K46" s="13"/>
      <c r="L46" s="13"/>
      <c r="M46" s="12"/>
      <c r="N46" s="12"/>
      <c r="O46" s="69"/>
      <c r="P46" s="12"/>
      <c r="Q46" s="2">
        <f>COUNT(E46:P46)</f>
        <v>2</v>
      </c>
      <c r="R46" s="2">
        <f>IF($Q46&gt;0,LARGE($E46:$P46,1),"-")</f>
        <v>33</v>
      </c>
      <c r="S46" s="2">
        <f>IF($Q46&gt;1,LARGE($E46:$P46,2),"-")</f>
        <v>26</v>
      </c>
      <c r="T46" s="2" t="str">
        <f>IF($Q46&gt;2,LARGE($E46:$P46,3),"-")</f>
        <v>-</v>
      </c>
      <c r="U46" s="2" t="str">
        <f>IF($Q46&gt;3,LARGE($E46:$P46,4),"-")</f>
        <v>-</v>
      </c>
      <c r="V46" s="2" t="str">
        <f>IF($Q46&gt;4,LARGE($E46:$P46,5),"-")</f>
        <v>-</v>
      </c>
      <c r="W46" s="5">
        <f>SUM(R46:V46)</f>
        <v>59</v>
      </c>
    </row>
    <row r="47" spans="1:23" x14ac:dyDescent="0.25">
      <c r="A47" s="5">
        <f>RANK(W47,$W$3:$W$100)</f>
        <v>45</v>
      </c>
      <c r="B47" s="12" t="s">
        <v>149</v>
      </c>
      <c r="C47" s="12" t="s">
        <v>150</v>
      </c>
      <c r="D47" s="12">
        <v>1120240</v>
      </c>
      <c r="E47" s="12"/>
      <c r="F47" s="12"/>
      <c r="G47" s="12">
        <v>25</v>
      </c>
      <c r="H47" s="12"/>
      <c r="I47" s="12"/>
      <c r="J47" s="33">
        <v>33</v>
      </c>
      <c r="K47" s="13"/>
      <c r="L47" s="13"/>
      <c r="M47" s="12"/>
      <c r="N47" s="12"/>
      <c r="O47" s="69"/>
      <c r="P47" s="12"/>
      <c r="Q47" s="2">
        <f>COUNT(E47:P47)</f>
        <v>2</v>
      </c>
      <c r="R47" s="2">
        <f>IF($Q47&gt;0,LARGE($E47:$P47,1),"-")</f>
        <v>33</v>
      </c>
      <c r="S47" s="2">
        <f>IF($Q47&gt;1,LARGE($E47:$P47,2),"-")</f>
        <v>25</v>
      </c>
      <c r="T47" s="2" t="str">
        <f>IF($Q47&gt;2,LARGE($E47:$P47,3),"-")</f>
        <v>-</v>
      </c>
      <c r="U47" s="2" t="str">
        <f>IF($Q47&gt;3,LARGE($E47:$P47,4),"-")</f>
        <v>-</v>
      </c>
      <c r="V47" s="2" t="str">
        <f>IF($Q47&gt;4,LARGE($E47:$P47,5),"-")</f>
        <v>-</v>
      </c>
      <c r="W47" s="5">
        <f>SUM(R47:V47)</f>
        <v>58</v>
      </c>
    </row>
    <row r="48" spans="1:23" x14ac:dyDescent="0.25">
      <c r="A48" s="5">
        <f>RANK(W48,$W$3:$W$100)</f>
        <v>46</v>
      </c>
      <c r="B48" s="12" t="s">
        <v>62</v>
      </c>
      <c r="C48" s="12" t="s">
        <v>63</v>
      </c>
      <c r="D48" s="12">
        <v>970035</v>
      </c>
      <c r="E48" s="12">
        <v>28</v>
      </c>
      <c r="F48" s="12"/>
      <c r="G48" s="12"/>
      <c r="H48" s="12">
        <v>29</v>
      </c>
      <c r="I48" s="12"/>
      <c r="J48" s="33"/>
      <c r="K48" s="13"/>
      <c r="L48" s="13"/>
      <c r="M48" s="12"/>
      <c r="N48" s="12"/>
      <c r="O48" s="69"/>
      <c r="P48" s="12"/>
      <c r="Q48" s="2">
        <f>COUNT(E48:P48)</f>
        <v>2</v>
      </c>
      <c r="R48" s="2">
        <f>IF($Q48&gt;0,LARGE($E48:$P48,1),"-")</f>
        <v>29</v>
      </c>
      <c r="S48" s="2">
        <f>IF($Q48&gt;1,LARGE($E48:$P48,2),"-")</f>
        <v>28</v>
      </c>
      <c r="T48" s="2" t="str">
        <f>IF($Q48&gt;2,LARGE($E48:$P48,3),"-")</f>
        <v>-</v>
      </c>
      <c r="U48" s="2" t="str">
        <f>IF($Q48&gt;3,LARGE($E48:$P48,4),"-")</f>
        <v>-</v>
      </c>
      <c r="V48" s="2" t="str">
        <f>IF($Q48&gt;4,LARGE($E48:$P48,5),"-")</f>
        <v>-</v>
      </c>
      <c r="W48" s="5">
        <f>SUM(R48:V48)</f>
        <v>57</v>
      </c>
    </row>
    <row r="49" spans="1:23" x14ac:dyDescent="0.25">
      <c r="A49" s="5">
        <f>RANK(W49,$W$3:$W$100)</f>
        <v>47</v>
      </c>
      <c r="B49" s="12" t="s">
        <v>93</v>
      </c>
      <c r="C49" s="12" t="s">
        <v>5</v>
      </c>
      <c r="D49" s="12">
        <v>1630374</v>
      </c>
      <c r="E49" s="12"/>
      <c r="F49" s="12">
        <v>28</v>
      </c>
      <c r="G49" s="12">
        <v>28</v>
      </c>
      <c r="H49" s="12"/>
      <c r="I49" s="12"/>
      <c r="J49" s="33"/>
      <c r="K49" s="13"/>
      <c r="L49" s="13"/>
      <c r="M49" s="12"/>
      <c r="N49" s="12"/>
      <c r="O49" s="69"/>
      <c r="P49" s="12"/>
      <c r="Q49" s="2">
        <f>COUNT(E49:P49)</f>
        <v>2</v>
      </c>
      <c r="R49" s="2">
        <f>IF($Q49&gt;0,LARGE($E49:$P49,1),"-")</f>
        <v>28</v>
      </c>
      <c r="S49" s="2">
        <f>IF($Q49&gt;1,LARGE($E49:$P49,2),"-")</f>
        <v>28</v>
      </c>
      <c r="T49" s="2" t="str">
        <f>IF($Q49&gt;2,LARGE($E49:$P49,3),"-")</f>
        <v>-</v>
      </c>
      <c r="U49" s="2" t="str">
        <f>IF($Q49&gt;3,LARGE($E49:$P49,4),"-")</f>
        <v>-</v>
      </c>
      <c r="V49" s="2" t="str">
        <f>IF($Q49&gt;4,LARGE($E49:$P49,5),"-")</f>
        <v>-</v>
      </c>
      <c r="W49" s="5">
        <f>SUM(R49:V49)</f>
        <v>56</v>
      </c>
    </row>
    <row r="50" spans="1:23" x14ac:dyDescent="0.25">
      <c r="A50" s="5">
        <f>RANK(W50,$W$3:$W$100)</f>
        <v>48</v>
      </c>
      <c r="B50" s="12" t="s">
        <v>13</v>
      </c>
      <c r="C50" s="12" t="s">
        <v>5</v>
      </c>
      <c r="D50" s="12">
        <v>1630008</v>
      </c>
      <c r="E50" s="12">
        <v>28</v>
      </c>
      <c r="F50" s="12"/>
      <c r="G50" s="12"/>
      <c r="H50" s="12"/>
      <c r="I50" s="12"/>
      <c r="J50" s="33"/>
      <c r="K50" s="13"/>
      <c r="L50" s="13">
        <v>27</v>
      </c>
      <c r="M50" s="12"/>
      <c r="N50" s="12"/>
      <c r="O50" s="69"/>
      <c r="P50" s="12"/>
      <c r="Q50" s="2">
        <f>COUNT(E50:P50)</f>
        <v>2</v>
      </c>
      <c r="R50" s="2">
        <f>IF($Q50&gt;0,LARGE($E50:$P50,1),"-")</f>
        <v>28</v>
      </c>
      <c r="S50" s="2">
        <f>IF($Q50&gt;1,LARGE($E50:$P50,2),"-")</f>
        <v>27</v>
      </c>
      <c r="T50" s="2" t="str">
        <f>IF($Q50&gt;2,LARGE($E50:$P50,3),"-")</f>
        <v>-</v>
      </c>
      <c r="U50" s="2" t="str">
        <f>IF($Q50&gt;3,LARGE($E50:$P50,4),"-")</f>
        <v>-</v>
      </c>
      <c r="V50" s="2" t="str">
        <f>IF($Q50&gt;4,LARGE($E50:$P50,5),"-")</f>
        <v>-</v>
      </c>
      <c r="W50" s="5">
        <f>SUM(R50:V50)</f>
        <v>55</v>
      </c>
    </row>
    <row r="51" spans="1:23" x14ac:dyDescent="0.25">
      <c r="A51" s="5">
        <f>RANK(W51,$W$3:$W$100)</f>
        <v>49</v>
      </c>
      <c r="B51" s="12" t="s">
        <v>45</v>
      </c>
      <c r="C51" s="12" t="s">
        <v>5</v>
      </c>
      <c r="D51" s="12">
        <v>1630695</v>
      </c>
      <c r="E51" s="12">
        <v>34</v>
      </c>
      <c r="F51" s="12"/>
      <c r="G51" s="12"/>
      <c r="H51" s="12"/>
      <c r="I51" s="12"/>
      <c r="J51" s="33"/>
      <c r="K51" s="13"/>
      <c r="L51" s="13">
        <v>19</v>
      </c>
      <c r="M51" s="12"/>
      <c r="N51" s="12"/>
      <c r="O51" s="69"/>
      <c r="P51" s="12"/>
      <c r="Q51" s="2">
        <f>COUNT(E51:P51)</f>
        <v>2</v>
      </c>
      <c r="R51" s="2">
        <f>IF($Q51&gt;0,LARGE($E51:$P51,1),"-")</f>
        <v>34</v>
      </c>
      <c r="S51" s="2">
        <f>IF($Q51&gt;1,LARGE($E51:$P51,2),"-")</f>
        <v>19</v>
      </c>
      <c r="T51" s="2" t="str">
        <f>IF($Q51&gt;2,LARGE($E51:$P51,3),"-")</f>
        <v>-</v>
      </c>
      <c r="U51" s="2" t="str">
        <f>IF($Q51&gt;3,LARGE($E51:$P51,4),"-")</f>
        <v>-</v>
      </c>
      <c r="V51" s="2" t="str">
        <f>IF($Q51&gt;4,LARGE($E51:$P51,5),"-")</f>
        <v>-</v>
      </c>
      <c r="W51" s="5">
        <f>SUM(R51:V51)</f>
        <v>53</v>
      </c>
    </row>
    <row r="52" spans="1:23" x14ac:dyDescent="0.25">
      <c r="A52" s="5">
        <f>RANK(W52,$W$3:$W$100)</f>
        <v>50</v>
      </c>
      <c r="B52" s="12" t="s">
        <v>266</v>
      </c>
      <c r="C52" s="12" t="s">
        <v>5</v>
      </c>
      <c r="D52" s="12">
        <v>1630325</v>
      </c>
      <c r="E52" s="12"/>
      <c r="F52" s="12"/>
      <c r="G52" s="12"/>
      <c r="H52" s="12"/>
      <c r="I52" s="12"/>
      <c r="J52" s="33"/>
      <c r="K52" s="13">
        <v>25</v>
      </c>
      <c r="L52" s="13"/>
      <c r="M52" s="33">
        <v>20</v>
      </c>
      <c r="N52" s="12"/>
      <c r="O52" s="69"/>
      <c r="P52" s="12"/>
      <c r="Q52" s="2">
        <f>COUNT(E52:P52)</f>
        <v>2</v>
      </c>
      <c r="R52" s="2">
        <f>IF($Q52&gt;0,LARGE($E52:$P52,1),"-")</f>
        <v>25</v>
      </c>
      <c r="S52" s="2">
        <f>IF($Q52&gt;1,LARGE($E52:$P52,2),"-")</f>
        <v>20</v>
      </c>
      <c r="T52" s="2" t="str">
        <f>IF($Q52&gt;2,LARGE($E52:$P52,3),"-")</f>
        <v>-</v>
      </c>
      <c r="U52" s="2" t="str">
        <f>IF($Q52&gt;3,LARGE($E52:$P52,4),"-")</f>
        <v>-</v>
      </c>
      <c r="V52" s="2" t="str">
        <f>IF($Q52&gt;4,LARGE($E52:$P52,5),"-")</f>
        <v>-</v>
      </c>
      <c r="W52" s="5">
        <f>SUM(R52:V52)</f>
        <v>45</v>
      </c>
    </row>
    <row r="53" spans="1:23" x14ac:dyDescent="0.25">
      <c r="A53" s="5">
        <f>RANK(W53,$W$3:$W$100)</f>
        <v>51</v>
      </c>
      <c r="B53" s="12" t="s">
        <v>326</v>
      </c>
      <c r="C53" s="12" t="s">
        <v>248</v>
      </c>
      <c r="D53" s="12">
        <v>560255</v>
      </c>
      <c r="E53" s="12"/>
      <c r="F53" s="12"/>
      <c r="G53" s="12"/>
      <c r="H53" s="12"/>
      <c r="I53" s="12"/>
      <c r="J53" s="33"/>
      <c r="K53" s="13"/>
      <c r="L53" s="13"/>
      <c r="M53" s="12"/>
      <c r="N53" s="12">
        <f>VLOOKUP(B53,'10B'!$B$2:$H$19,6,0)</f>
        <v>43</v>
      </c>
      <c r="O53" s="69"/>
      <c r="P53" s="12"/>
      <c r="Q53" s="2">
        <f>COUNT(E53:P53)</f>
        <v>1</v>
      </c>
      <c r="R53" s="2">
        <f>IF($Q53&gt;0,LARGE($E53:$P53,1),"-")</f>
        <v>43</v>
      </c>
      <c r="S53" s="2" t="str">
        <f>IF($Q53&gt;1,LARGE($E53:$P53,2),"-")</f>
        <v>-</v>
      </c>
      <c r="T53" s="2" t="str">
        <f>IF($Q53&gt;2,LARGE($E53:$P53,3),"-")</f>
        <v>-</v>
      </c>
      <c r="U53" s="2" t="str">
        <f>IF($Q53&gt;3,LARGE($E53:$P53,4),"-")</f>
        <v>-</v>
      </c>
      <c r="V53" s="2" t="str">
        <f>IF($Q53&gt;4,LARGE($E53:$P53,5),"-")</f>
        <v>-</v>
      </c>
      <c r="W53" s="5">
        <f>SUM(R53:V53)</f>
        <v>43</v>
      </c>
    </row>
    <row r="54" spans="1:23" x14ac:dyDescent="0.25">
      <c r="A54" s="5">
        <f>RANK(W54,$W$3:$W$100)</f>
        <v>52</v>
      </c>
      <c r="B54" s="12" t="s">
        <v>123</v>
      </c>
      <c r="C54" s="12" t="s">
        <v>5</v>
      </c>
      <c r="D54" s="12">
        <v>1630513</v>
      </c>
      <c r="E54" s="12"/>
      <c r="F54" s="12"/>
      <c r="G54" s="12">
        <v>40</v>
      </c>
      <c r="H54" s="12"/>
      <c r="I54" s="12"/>
      <c r="J54" s="33"/>
      <c r="K54" s="13"/>
      <c r="L54" s="13"/>
      <c r="M54" s="12"/>
      <c r="N54" s="12"/>
      <c r="O54" s="69"/>
      <c r="P54" s="12"/>
      <c r="Q54" s="2">
        <f>COUNT(E54:P54)</f>
        <v>1</v>
      </c>
      <c r="R54" s="2">
        <f>IF($Q54&gt;0,LARGE($E54:$P54,1),"-")</f>
        <v>40</v>
      </c>
      <c r="S54" s="2" t="str">
        <f>IF($Q54&gt;1,LARGE($E54:$P54,2),"-")</f>
        <v>-</v>
      </c>
      <c r="T54" s="2" t="str">
        <f>IF($Q54&gt;2,LARGE($E54:$P54,3),"-")</f>
        <v>-</v>
      </c>
      <c r="U54" s="2" t="str">
        <f>IF($Q54&gt;3,LARGE($E54:$P54,4),"-")</f>
        <v>-</v>
      </c>
      <c r="V54" s="2" t="str">
        <f>IF($Q54&gt;4,LARGE($E54:$P54,5),"-")</f>
        <v>-</v>
      </c>
      <c r="W54" s="5">
        <f>SUM(R54:V54)</f>
        <v>40</v>
      </c>
    </row>
    <row r="55" spans="1:23" x14ac:dyDescent="0.25">
      <c r="A55" s="5">
        <f>RANK(W55,$W$3:$W$100)</f>
        <v>53</v>
      </c>
      <c r="B55" s="12" t="s">
        <v>126</v>
      </c>
      <c r="C55" s="12" t="s">
        <v>127</v>
      </c>
      <c r="D55" s="12">
        <v>1400665</v>
      </c>
      <c r="E55" s="12"/>
      <c r="F55" s="12"/>
      <c r="G55" s="12">
        <v>39</v>
      </c>
      <c r="H55" s="12"/>
      <c r="I55" s="12"/>
      <c r="J55" s="33"/>
      <c r="K55" s="13"/>
      <c r="L55" s="13"/>
      <c r="M55" s="12"/>
      <c r="N55" s="12"/>
      <c r="O55" s="69"/>
      <c r="P55" s="12"/>
      <c r="Q55" s="2">
        <f>COUNT(E55:P55)</f>
        <v>1</v>
      </c>
      <c r="R55" s="2">
        <f>IF($Q55&gt;0,LARGE($E55:$P55,1),"-")</f>
        <v>39</v>
      </c>
      <c r="S55" s="2" t="str">
        <f>IF($Q55&gt;1,LARGE($E55:$P55,2),"-")</f>
        <v>-</v>
      </c>
      <c r="T55" s="2" t="str">
        <f>IF($Q55&gt;2,LARGE($E55:$P55,3),"-")</f>
        <v>-</v>
      </c>
      <c r="U55" s="2" t="str">
        <f>IF($Q55&gt;3,LARGE($E55:$P55,4),"-")</f>
        <v>-</v>
      </c>
      <c r="V55" s="2" t="str">
        <f>IF($Q55&gt;4,LARGE($E55:$P55,5),"-")</f>
        <v>-</v>
      </c>
      <c r="W55" s="5">
        <f>SUM(R55:V55)</f>
        <v>39</v>
      </c>
    </row>
    <row r="56" spans="1:23" x14ac:dyDescent="0.25">
      <c r="A56" s="5">
        <f>RANK(W56,$W$3:$W$100)</f>
        <v>53</v>
      </c>
      <c r="B56" s="12" t="s">
        <v>56</v>
      </c>
      <c r="C56" s="12" t="s">
        <v>5</v>
      </c>
      <c r="D56" s="12">
        <v>1630665</v>
      </c>
      <c r="E56" s="12">
        <v>39</v>
      </c>
      <c r="F56" s="12"/>
      <c r="G56" s="12"/>
      <c r="H56" s="12"/>
      <c r="I56" s="12"/>
      <c r="J56" s="33"/>
      <c r="K56" s="13"/>
      <c r="L56" s="13"/>
      <c r="M56" s="12"/>
      <c r="N56" s="12"/>
      <c r="O56" s="69"/>
      <c r="P56" s="12"/>
      <c r="Q56" s="2">
        <f>COUNT(E56:P56)</f>
        <v>1</v>
      </c>
      <c r="R56" s="2">
        <f>IF($Q56&gt;0,LARGE($E56:$P56,1),"-")</f>
        <v>39</v>
      </c>
      <c r="S56" s="2" t="str">
        <f>IF($Q56&gt;1,LARGE($E56:$P56,2),"-")</f>
        <v>-</v>
      </c>
      <c r="T56" s="2" t="str">
        <f>IF($Q56&gt;2,LARGE($E56:$P56,3),"-")</f>
        <v>-</v>
      </c>
      <c r="U56" s="2" t="str">
        <f>IF($Q56&gt;3,LARGE($E56:$P56,4),"-")</f>
        <v>-</v>
      </c>
      <c r="V56" s="2" t="str">
        <f>IF($Q56&gt;4,LARGE($E56:$P56,5),"-")</f>
        <v>-</v>
      </c>
      <c r="W56" s="5">
        <f>SUM(R56:V56)</f>
        <v>39</v>
      </c>
    </row>
    <row r="57" spans="1:23" x14ac:dyDescent="0.25">
      <c r="A57" s="5">
        <f>RANK(W57,$W$3:$W$100)</f>
        <v>55</v>
      </c>
      <c r="B57" s="12" t="s">
        <v>376</v>
      </c>
      <c r="C57" s="12" t="s">
        <v>26</v>
      </c>
      <c r="D57" s="12">
        <v>1310345</v>
      </c>
      <c r="E57" s="12"/>
      <c r="F57" s="12"/>
      <c r="G57" s="12"/>
      <c r="H57" s="12"/>
      <c r="I57" s="12"/>
      <c r="J57" s="33"/>
      <c r="K57" s="13"/>
      <c r="L57" s="13"/>
      <c r="M57" s="12"/>
      <c r="N57" s="12"/>
      <c r="O57" s="69">
        <v>37</v>
      </c>
      <c r="P57" s="12"/>
      <c r="Q57" s="2">
        <f>COUNT(E57:P57)</f>
        <v>1</v>
      </c>
      <c r="R57" s="2">
        <f>IF($Q57&gt;0,LARGE($E57:$P57,1),"-")</f>
        <v>37</v>
      </c>
      <c r="S57" s="2" t="str">
        <f>IF($Q57&gt;1,LARGE($E57:$P57,2),"-")</f>
        <v>-</v>
      </c>
      <c r="T57" s="2" t="str">
        <f>IF($Q57&gt;2,LARGE($E57:$P57,3),"-")</f>
        <v>-</v>
      </c>
      <c r="U57" s="2" t="str">
        <f>IF($Q57&gt;3,LARGE($E57:$P57,4),"-")</f>
        <v>-</v>
      </c>
      <c r="V57" s="2" t="str">
        <f>IF($Q57&gt;4,LARGE($E57:$P57,5),"-")</f>
        <v>-</v>
      </c>
      <c r="W57" s="5">
        <f>SUM(R57:V57)</f>
        <v>37</v>
      </c>
    </row>
    <row r="58" spans="1:23" x14ac:dyDescent="0.25">
      <c r="A58" s="5">
        <f>RANK(W58,$W$3:$W$100)</f>
        <v>55</v>
      </c>
      <c r="B58" s="12" t="s">
        <v>81</v>
      </c>
      <c r="C58" s="12" t="s">
        <v>82</v>
      </c>
      <c r="D58" s="12">
        <v>140853</v>
      </c>
      <c r="E58" s="12"/>
      <c r="F58" s="12">
        <v>37</v>
      </c>
      <c r="G58" s="12"/>
      <c r="H58" s="12"/>
      <c r="I58" s="12"/>
      <c r="J58" s="33"/>
      <c r="K58" s="13"/>
      <c r="L58" s="13"/>
      <c r="M58" s="12"/>
      <c r="N58" s="12"/>
      <c r="O58" s="69"/>
      <c r="P58" s="12"/>
      <c r="Q58" s="2">
        <f>COUNT(E58:P58)</f>
        <v>1</v>
      </c>
      <c r="R58" s="2">
        <f>IF($Q58&gt;0,LARGE($E58:$P58,1),"-")</f>
        <v>37</v>
      </c>
      <c r="S58" s="2" t="str">
        <f>IF($Q58&gt;1,LARGE($E58:$P58,2),"-")</f>
        <v>-</v>
      </c>
      <c r="T58" s="2" t="str">
        <f>IF($Q58&gt;2,LARGE($E58:$P58,3),"-")</f>
        <v>-</v>
      </c>
      <c r="U58" s="2" t="str">
        <f>IF($Q58&gt;3,LARGE($E58:$P58,4),"-")</f>
        <v>-</v>
      </c>
      <c r="V58" s="2" t="str">
        <f>IF($Q58&gt;4,LARGE($E58:$P58,5),"-")</f>
        <v>-</v>
      </c>
      <c r="W58" s="5">
        <f>SUM(R58:V58)</f>
        <v>37</v>
      </c>
    </row>
    <row r="59" spans="1:23" x14ac:dyDescent="0.25">
      <c r="A59" s="5">
        <f>RANK(W59,$W$3:$W$100)</f>
        <v>55</v>
      </c>
      <c r="B59" s="12" t="s">
        <v>33</v>
      </c>
      <c r="C59" s="12" t="s">
        <v>23</v>
      </c>
      <c r="D59" s="12">
        <v>662695</v>
      </c>
      <c r="E59" s="12">
        <v>37</v>
      </c>
      <c r="F59" s="12"/>
      <c r="G59" s="12"/>
      <c r="H59" s="12"/>
      <c r="I59" s="12"/>
      <c r="J59" s="33"/>
      <c r="K59" s="13"/>
      <c r="L59" s="13"/>
      <c r="M59" s="12"/>
      <c r="N59" s="12"/>
      <c r="O59" s="69"/>
      <c r="P59" s="12"/>
      <c r="Q59" s="2">
        <f>COUNT(E59:P59)</f>
        <v>1</v>
      </c>
      <c r="R59" s="2">
        <f>IF($Q59&gt;0,LARGE($E59:$P59,1),"-")</f>
        <v>37</v>
      </c>
      <c r="S59" s="2" t="str">
        <f>IF($Q59&gt;1,LARGE($E59:$P59,2),"-")</f>
        <v>-</v>
      </c>
      <c r="T59" s="2" t="str">
        <f>IF($Q59&gt;2,LARGE($E59:$P59,3),"-")</f>
        <v>-</v>
      </c>
      <c r="U59" s="2" t="str">
        <f>IF($Q59&gt;3,LARGE($E59:$P59,4),"-")</f>
        <v>-</v>
      </c>
      <c r="V59" s="2" t="str">
        <f>IF($Q59&gt;4,LARGE($E59:$P59,5),"-")</f>
        <v>-</v>
      </c>
      <c r="W59" s="5">
        <f>SUM(R59:V59)</f>
        <v>37</v>
      </c>
    </row>
    <row r="60" spans="1:23" x14ac:dyDescent="0.25">
      <c r="A60" s="5">
        <f>RANK(W60,$W$3:$W$100)</f>
        <v>55</v>
      </c>
      <c r="B60" s="12" t="s">
        <v>299</v>
      </c>
      <c r="C60" s="12" t="s">
        <v>5</v>
      </c>
      <c r="D60" s="12">
        <v>1630435</v>
      </c>
      <c r="E60" s="12"/>
      <c r="F60" s="12"/>
      <c r="G60" s="12"/>
      <c r="H60" s="12"/>
      <c r="I60" s="12"/>
      <c r="J60" s="33"/>
      <c r="K60" s="13"/>
      <c r="L60" s="13"/>
      <c r="M60" s="33">
        <v>37</v>
      </c>
      <c r="N60" s="12"/>
      <c r="O60" s="69"/>
      <c r="P60" s="12"/>
      <c r="Q60" s="2">
        <f>COUNT(E60:P60)</f>
        <v>1</v>
      </c>
      <c r="R60" s="2">
        <f>IF($Q60&gt;0,LARGE($E60:$P60,1),"-")</f>
        <v>37</v>
      </c>
      <c r="S60" s="2" t="str">
        <f>IF($Q60&gt;1,LARGE($E60:$P60,2),"-")</f>
        <v>-</v>
      </c>
      <c r="T60" s="2" t="str">
        <f>IF($Q60&gt;2,LARGE($E60:$P60,3),"-")</f>
        <v>-</v>
      </c>
      <c r="U60" s="2" t="str">
        <f>IF($Q60&gt;3,LARGE($E60:$P60,4),"-")</f>
        <v>-</v>
      </c>
      <c r="V60" s="2" t="str">
        <f>IF($Q60&gt;4,LARGE($E60:$P60,5),"-")</f>
        <v>-</v>
      </c>
      <c r="W60" s="5">
        <f>SUM(R60:V60)</f>
        <v>37</v>
      </c>
    </row>
    <row r="61" spans="1:23" x14ac:dyDescent="0.25">
      <c r="A61" s="5">
        <f>RANK(W61,$W$3:$W$100)</f>
        <v>59</v>
      </c>
      <c r="B61" s="12" t="s">
        <v>197</v>
      </c>
      <c r="C61" s="12" t="s">
        <v>150</v>
      </c>
      <c r="D61" s="12">
        <v>1120901</v>
      </c>
      <c r="E61" s="12"/>
      <c r="F61" s="12"/>
      <c r="G61" s="12"/>
      <c r="H61" s="12">
        <v>36</v>
      </c>
      <c r="I61" s="12"/>
      <c r="J61" s="33"/>
      <c r="K61" s="13"/>
      <c r="L61" s="13"/>
      <c r="M61" s="12"/>
      <c r="N61" s="12"/>
      <c r="O61" s="69"/>
      <c r="P61" s="12"/>
      <c r="Q61" s="2">
        <f>COUNT(E61:P61)</f>
        <v>1</v>
      </c>
      <c r="R61" s="2">
        <f>IF($Q61&gt;0,LARGE($E61:$P61,1),"-")</f>
        <v>36</v>
      </c>
      <c r="S61" s="2" t="str">
        <f>IF($Q61&gt;1,LARGE($E61:$P61,2),"-")</f>
        <v>-</v>
      </c>
      <c r="T61" s="2" t="str">
        <f>IF($Q61&gt;2,LARGE($E61:$P61,3),"-")</f>
        <v>-</v>
      </c>
      <c r="U61" s="2" t="str">
        <f>IF($Q61&gt;3,LARGE($E61:$P61,4),"-")</f>
        <v>-</v>
      </c>
      <c r="V61" s="2" t="str">
        <f>IF($Q61&gt;4,LARGE($E61:$P61,5),"-")</f>
        <v>-</v>
      </c>
      <c r="W61" s="5">
        <f>SUM(R61:V61)</f>
        <v>36</v>
      </c>
    </row>
    <row r="62" spans="1:23" x14ac:dyDescent="0.25">
      <c r="A62" s="5">
        <f>RANK(W62,$W$3:$W$100)</f>
        <v>59</v>
      </c>
      <c r="B62" s="12" t="s">
        <v>274</v>
      </c>
      <c r="C62" s="12" t="s">
        <v>275</v>
      </c>
      <c r="D62" s="12">
        <v>911237</v>
      </c>
      <c r="E62" s="12"/>
      <c r="F62" s="12"/>
      <c r="G62" s="12"/>
      <c r="H62" s="12"/>
      <c r="I62" s="12"/>
      <c r="J62" s="33"/>
      <c r="K62" s="13"/>
      <c r="L62" s="13">
        <v>36</v>
      </c>
      <c r="M62" s="12"/>
      <c r="N62" s="12"/>
      <c r="O62" s="69"/>
      <c r="P62" s="12"/>
      <c r="Q62" s="2">
        <f>COUNT(E62:P62)</f>
        <v>1</v>
      </c>
      <c r="R62" s="2">
        <f>IF($Q62&gt;0,LARGE($E62:$P62,1),"-")</f>
        <v>36</v>
      </c>
      <c r="S62" s="2" t="str">
        <f>IF($Q62&gt;1,LARGE($E62:$P62,2),"-")</f>
        <v>-</v>
      </c>
      <c r="T62" s="2" t="str">
        <f>IF($Q62&gt;2,LARGE($E62:$P62,3),"-")</f>
        <v>-</v>
      </c>
      <c r="U62" s="2" t="str">
        <f>IF($Q62&gt;3,LARGE($E62:$P62,4),"-")</f>
        <v>-</v>
      </c>
      <c r="V62" s="2" t="str">
        <f>IF($Q62&gt;4,LARGE($E62:$P62,5),"-")</f>
        <v>-</v>
      </c>
      <c r="W62" s="5">
        <f>SUM(R62:V62)</f>
        <v>36</v>
      </c>
    </row>
    <row r="63" spans="1:23" x14ac:dyDescent="0.25">
      <c r="A63" s="5">
        <f>RANK(W63,$W$3:$W$100)</f>
        <v>61</v>
      </c>
      <c r="B63" s="12" t="s">
        <v>277</v>
      </c>
      <c r="C63" s="12" t="s">
        <v>5</v>
      </c>
      <c r="D63" s="12">
        <v>1630329</v>
      </c>
      <c r="E63" s="12"/>
      <c r="F63" s="12"/>
      <c r="G63" s="12"/>
      <c r="H63" s="12"/>
      <c r="I63" s="12"/>
      <c r="J63" s="33"/>
      <c r="K63" s="13"/>
      <c r="L63" s="13">
        <v>35</v>
      </c>
      <c r="M63" s="12"/>
      <c r="N63" s="12"/>
      <c r="O63" s="69"/>
      <c r="P63" s="12"/>
      <c r="Q63" s="2">
        <f>COUNT(E63:P63)</f>
        <v>1</v>
      </c>
      <c r="R63" s="2">
        <f>IF($Q63&gt;0,LARGE($E63:$P63,1),"-")</f>
        <v>35</v>
      </c>
      <c r="S63" s="2" t="str">
        <f>IF($Q63&gt;1,LARGE($E63:$P63,2),"-")</f>
        <v>-</v>
      </c>
      <c r="T63" s="2" t="str">
        <f>IF($Q63&gt;2,LARGE($E63:$P63,3),"-")</f>
        <v>-</v>
      </c>
      <c r="U63" s="2" t="str">
        <f>IF($Q63&gt;3,LARGE($E63:$P63,4),"-")</f>
        <v>-</v>
      </c>
      <c r="V63" s="2" t="str">
        <f>IF($Q63&gt;4,LARGE($E63:$P63,5),"-")</f>
        <v>-</v>
      </c>
      <c r="W63" s="5">
        <f>SUM(R63:V63)</f>
        <v>35</v>
      </c>
    </row>
    <row r="64" spans="1:23" x14ac:dyDescent="0.25">
      <c r="A64" s="5">
        <f>RANK(W64,$W$3:$W$100)</f>
        <v>61</v>
      </c>
      <c r="B64" s="12" t="s">
        <v>256</v>
      </c>
      <c r="C64" s="12" t="s">
        <v>150</v>
      </c>
      <c r="D64" s="12">
        <v>1120432</v>
      </c>
      <c r="E64" s="12"/>
      <c r="F64" s="12"/>
      <c r="G64" s="12"/>
      <c r="H64" s="12"/>
      <c r="I64" s="12"/>
      <c r="J64" s="33"/>
      <c r="K64" s="13">
        <v>35</v>
      </c>
      <c r="L64" s="13"/>
      <c r="M64" s="12"/>
      <c r="N64" s="12"/>
      <c r="O64" s="69"/>
      <c r="P64" s="12"/>
      <c r="Q64" s="2">
        <f>COUNT(E64:P64)</f>
        <v>1</v>
      </c>
      <c r="R64" s="2">
        <f>IF($Q64&gt;0,LARGE($E64:$P64,1),"-")</f>
        <v>35</v>
      </c>
      <c r="S64" s="2" t="str">
        <f>IF($Q64&gt;1,LARGE($E64:$P64,2),"-")</f>
        <v>-</v>
      </c>
      <c r="T64" s="2" t="str">
        <f>IF($Q64&gt;2,LARGE($E64:$P64,3),"-")</f>
        <v>-</v>
      </c>
      <c r="U64" s="2" t="str">
        <f>IF($Q64&gt;3,LARGE($E64:$P64,4),"-")</f>
        <v>-</v>
      </c>
      <c r="V64" s="2" t="str">
        <f>IF($Q64&gt;4,LARGE($E64:$P64,5),"-")</f>
        <v>-</v>
      </c>
      <c r="W64" s="5">
        <f>SUM(R64:V64)</f>
        <v>35</v>
      </c>
    </row>
    <row r="65" spans="1:23" x14ac:dyDescent="0.25">
      <c r="A65" s="5">
        <f>RANK(W65,$W$3:$W$100)</f>
        <v>63</v>
      </c>
      <c r="B65" s="12" t="s">
        <v>329</v>
      </c>
      <c r="C65" s="12" t="s">
        <v>5</v>
      </c>
      <c r="D65" s="12">
        <v>1630228</v>
      </c>
      <c r="E65" s="12"/>
      <c r="F65" s="12"/>
      <c r="G65" s="12"/>
      <c r="H65" s="12"/>
      <c r="I65" s="12"/>
      <c r="J65" s="33"/>
      <c r="K65" s="13"/>
      <c r="L65" s="13"/>
      <c r="M65" s="12"/>
      <c r="N65" s="12">
        <f>VLOOKUP(B65,'10B'!$B$2:$H$19,6,0)</f>
        <v>34</v>
      </c>
      <c r="O65" s="69"/>
      <c r="P65" s="12"/>
      <c r="Q65" s="2">
        <f>COUNT(E65:P65)</f>
        <v>1</v>
      </c>
      <c r="R65" s="2">
        <f>IF($Q65&gt;0,LARGE($E65:$P65,1),"-")</f>
        <v>34</v>
      </c>
      <c r="S65" s="2" t="str">
        <f>IF($Q65&gt;1,LARGE($E65:$P65,2),"-")</f>
        <v>-</v>
      </c>
      <c r="T65" s="2" t="str">
        <f>IF($Q65&gt;2,LARGE($E65:$P65,3),"-")</f>
        <v>-</v>
      </c>
      <c r="U65" s="2" t="str">
        <f>IF($Q65&gt;3,LARGE($E65:$P65,4),"-")</f>
        <v>-</v>
      </c>
      <c r="V65" s="2" t="str">
        <f>IF($Q65&gt;4,LARGE($E65:$P65,5),"-")</f>
        <v>-</v>
      </c>
      <c r="W65" s="5">
        <f>SUM(R65:V65)</f>
        <v>34</v>
      </c>
    </row>
    <row r="66" spans="1:23" x14ac:dyDescent="0.25">
      <c r="A66" s="5">
        <f>RANK(W66,$W$3:$W$100)</f>
        <v>64</v>
      </c>
      <c r="B66" s="12" t="s">
        <v>137</v>
      </c>
      <c r="C66" s="12" t="s">
        <v>5</v>
      </c>
      <c r="D66" s="12">
        <v>1630556</v>
      </c>
      <c r="E66" s="12"/>
      <c r="F66" s="12"/>
      <c r="G66" s="12">
        <v>33</v>
      </c>
      <c r="H66" s="12"/>
      <c r="I66" s="12"/>
      <c r="J66" s="33"/>
      <c r="K66" s="13"/>
      <c r="L66" s="13"/>
      <c r="M66" s="12"/>
      <c r="N66" s="12"/>
      <c r="O66" s="69"/>
      <c r="P66" s="12"/>
      <c r="Q66" s="2">
        <f>COUNT(E66:P66)</f>
        <v>1</v>
      </c>
      <c r="R66" s="2">
        <f>IF($Q66&gt;0,LARGE($E66:$P66,1),"-")</f>
        <v>33</v>
      </c>
      <c r="S66" s="2" t="str">
        <f>IF($Q66&gt;1,LARGE($E66:$P66,2),"-")</f>
        <v>-</v>
      </c>
      <c r="T66" s="2" t="str">
        <f>IF($Q66&gt;2,LARGE($E66:$P66,3),"-")</f>
        <v>-</v>
      </c>
      <c r="U66" s="2" t="str">
        <f>IF($Q66&gt;3,LARGE($E66:$P66,4),"-")</f>
        <v>-</v>
      </c>
      <c r="V66" s="2" t="str">
        <f>IF($Q66&gt;4,LARGE($E66:$P66,5),"-")</f>
        <v>-</v>
      </c>
      <c r="W66" s="5">
        <f>SUM(R66:V66)</f>
        <v>33</v>
      </c>
    </row>
    <row r="67" spans="1:23" x14ac:dyDescent="0.25">
      <c r="A67" s="5">
        <f>RANK(W67,$W$3:$W$100)</f>
        <v>64</v>
      </c>
      <c r="B67" s="12" t="s">
        <v>61</v>
      </c>
      <c r="C67" s="12" t="s">
        <v>5</v>
      </c>
      <c r="D67" s="12">
        <v>1630302</v>
      </c>
      <c r="E67" s="12">
        <v>33</v>
      </c>
      <c r="F67" s="12"/>
      <c r="G67" s="12"/>
      <c r="H67" s="12"/>
      <c r="I67" s="12"/>
      <c r="J67" s="33"/>
      <c r="K67" s="13"/>
      <c r="L67" s="13"/>
      <c r="M67" s="12"/>
      <c r="N67" s="12"/>
      <c r="O67" s="69"/>
      <c r="P67" s="12"/>
      <c r="Q67" s="2">
        <f>COUNT(E67:P67)</f>
        <v>1</v>
      </c>
      <c r="R67" s="2">
        <f>IF($Q67&gt;0,LARGE($E67:$P67,1),"-")</f>
        <v>33</v>
      </c>
      <c r="S67" s="2" t="str">
        <f>IF($Q67&gt;1,LARGE($E67:$P67,2),"-")</f>
        <v>-</v>
      </c>
      <c r="T67" s="2" t="str">
        <f>IF($Q67&gt;2,LARGE($E67:$P67,3),"-")</f>
        <v>-</v>
      </c>
      <c r="U67" s="2" t="str">
        <f>IF($Q67&gt;3,LARGE($E67:$P67,4),"-")</f>
        <v>-</v>
      </c>
      <c r="V67" s="2" t="str">
        <f>IF($Q67&gt;4,LARGE($E67:$P67,5),"-")</f>
        <v>-</v>
      </c>
      <c r="W67" s="5">
        <f>SUM(R67:V67)</f>
        <v>33</v>
      </c>
    </row>
    <row r="68" spans="1:23" x14ac:dyDescent="0.25">
      <c r="A68" s="5">
        <f>RANK(W68,$W$3:$W$100)</f>
        <v>66</v>
      </c>
      <c r="B68" s="12" t="s">
        <v>281</v>
      </c>
      <c r="C68" s="12" t="s">
        <v>275</v>
      </c>
      <c r="D68" s="12">
        <v>910867</v>
      </c>
      <c r="E68" s="12"/>
      <c r="F68" s="12"/>
      <c r="G68" s="12"/>
      <c r="H68" s="12"/>
      <c r="I68" s="12"/>
      <c r="J68" s="33"/>
      <c r="K68" s="13"/>
      <c r="L68" s="13">
        <v>32</v>
      </c>
      <c r="M68" s="12"/>
      <c r="N68" s="12"/>
      <c r="O68" s="69"/>
      <c r="P68" s="12"/>
      <c r="Q68" s="2">
        <f>COUNT(E68:P68)</f>
        <v>1</v>
      </c>
      <c r="R68" s="2">
        <f>IF($Q68&gt;0,LARGE($E68:$P68,1),"-")</f>
        <v>32</v>
      </c>
      <c r="S68" s="2" t="str">
        <f>IF($Q68&gt;1,LARGE($E68:$P68,2),"-")</f>
        <v>-</v>
      </c>
      <c r="T68" s="2" t="str">
        <f>IF($Q68&gt;2,LARGE($E68:$P68,3),"-")</f>
        <v>-</v>
      </c>
      <c r="U68" s="2" t="str">
        <f>IF($Q68&gt;3,LARGE($E68:$P68,4),"-")</f>
        <v>-</v>
      </c>
      <c r="V68" s="2" t="str">
        <f>IF($Q68&gt;4,LARGE($E68:$P68,5),"-")</f>
        <v>-</v>
      </c>
      <c r="W68" s="5">
        <f>SUM(R68:V68)</f>
        <v>32</v>
      </c>
    </row>
    <row r="69" spans="1:23" x14ac:dyDescent="0.25">
      <c r="A69" s="5">
        <f>RANK(W69,$W$3:$W$100)</f>
        <v>66</v>
      </c>
      <c r="B69" s="12" t="s">
        <v>332</v>
      </c>
      <c r="C69" s="12" t="s">
        <v>5</v>
      </c>
      <c r="D69" s="12">
        <v>1630738</v>
      </c>
      <c r="E69" s="12"/>
      <c r="F69" s="12"/>
      <c r="G69" s="12"/>
      <c r="H69" s="12"/>
      <c r="I69" s="12"/>
      <c r="J69" s="33"/>
      <c r="K69" s="13"/>
      <c r="L69" s="13"/>
      <c r="M69" s="12"/>
      <c r="N69" s="12">
        <f>VLOOKUP(B69,'10B'!$B$2:$H$19,6,0)</f>
        <v>32</v>
      </c>
      <c r="O69" s="69"/>
      <c r="P69" s="12"/>
      <c r="Q69" s="2">
        <f>COUNT(E69:P69)</f>
        <v>1</v>
      </c>
      <c r="R69" s="2">
        <f>IF($Q69&gt;0,LARGE($E69:$P69,1),"-")</f>
        <v>32</v>
      </c>
      <c r="S69" s="2" t="str">
        <f>IF($Q69&gt;1,LARGE($E69:$P69,2),"-")</f>
        <v>-</v>
      </c>
      <c r="T69" s="2" t="str">
        <f>IF($Q69&gt;2,LARGE($E69:$P69,3),"-")</f>
        <v>-</v>
      </c>
      <c r="U69" s="2" t="str">
        <f>IF($Q69&gt;3,LARGE($E69:$P69,4),"-")</f>
        <v>-</v>
      </c>
      <c r="V69" s="2" t="str">
        <f>IF($Q69&gt;4,LARGE($E69:$P69,5),"-")</f>
        <v>-</v>
      </c>
      <c r="W69" s="5">
        <f>SUM(R69:V69)</f>
        <v>32</v>
      </c>
    </row>
    <row r="70" spans="1:23" x14ac:dyDescent="0.25">
      <c r="A70" s="5">
        <f>RANK(W70,$W$3:$W$100)</f>
        <v>68</v>
      </c>
      <c r="B70" s="12" t="s">
        <v>379</v>
      </c>
      <c r="C70" s="12" t="s">
        <v>150</v>
      </c>
      <c r="D70" s="12">
        <v>1120499</v>
      </c>
      <c r="E70" s="12"/>
      <c r="F70" s="12"/>
      <c r="G70" s="12"/>
      <c r="H70" s="12"/>
      <c r="I70" s="12"/>
      <c r="J70" s="33"/>
      <c r="K70" s="13"/>
      <c r="L70" s="13"/>
      <c r="M70" s="12"/>
      <c r="N70" s="12"/>
      <c r="O70" s="69">
        <v>31</v>
      </c>
      <c r="P70" s="12"/>
      <c r="Q70" s="2">
        <f>COUNT(E70:P70)</f>
        <v>1</v>
      </c>
      <c r="R70" s="2">
        <f>IF($Q70&gt;0,LARGE($E70:$P70,1),"-")</f>
        <v>31</v>
      </c>
      <c r="S70" s="2" t="str">
        <f>IF($Q70&gt;1,LARGE($E70:$P70,2),"-")</f>
        <v>-</v>
      </c>
      <c r="T70" s="2" t="str">
        <f>IF($Q70&gt;2,LARGE($E70:$P70,3),"-")</f>
        <v>-</v>
      </c>
      <c r="U70" s="2" t="str">
        <f>IF($Q70&gt;3,LARGE($E70:$P70,4),"-")</f>
        <v>-</v>
      </c>
      <c r="V70" s="2" t="str">
        <f>IF($Q70&gt;4,LARGE($E70:$P70,5),"-")</f>
        <v>-</v>
      </c>
      <c r="W70" s="5">
        <f>SUM(R70:V70)</f>
        <v>31</v>
      </c>
    </row>
    <row r="71" spans="1:23" x14ac:dyDescent="0.25">
      <c r="A71" s="5">
        <f>RANK(W71,$W$3:$W$100)</f>
        <v>68</v>
      </c>
      <c r="B71" s="12" t="s">
        <v>334</v>
      </c>
      <c r="C71" s="12" t="s">
        <v>21</v>
      </c>
      <c r="D71" s="12">
        <v>220744</v>
      </c>
      <c r="E71" s="12"/>
      <c r="F71" s="12"/>
      <c r="G71" s="12"/>
      <c r="H71" s="12"/>
      <c r="I71" s="12"/>
      <c r="J71" s="33"/>
      <c r="K71" s="13"/>
      <c r="L71" s="13"/>
      <c r="M71" s="12"/>
      <c r="N71" s="12">
        <f>VLOOKUP(B71,'10B'!$B$2:$H$19,6,0)</f>
        <v>31</v>
      </c>
      <c r="O71" s="69"/>
      <c r="P71" s="12"/>
      <c r="Q71" s="2">
        <f>COUNT(E71:P71)</f>
        <v>1</v>
      </c>
      <c r="R71" s="2">
        <f>IF($Q71&gt;0,LARGE($E71:$P71,1),"-")</f>
        <v>31</v>
      </c>
      <c r="S71" s="2" t="str">
        <f>IF($Q71&gt;1,LARGE($E71:$P71,2),"-")</f>
        <v>-</v>
      </c>
      <c r="T71" s="2" t="str">
        <f>IF($Q71&gt;2,LARGE($E71:$P71,3),"-")</f>
        <v>-</v>
      </c>
      <c r="U71" s="2" t="str">
        <f>IF($Q71&gt;3,LARGE($E71:$P71,4),"-")</f>
        <v>-</v>
      </c>
      <c r="V71" s="2" t="str">
        <f>IF($Q71&gt;4,LARGE($E71:$P71,5),"-")</f>
        <v>-</v>
      </c>
      <c r="W71" s="5">
        <f>SUM(R71:V71)</f>
        <v>31</v>
      </c>
    </row>
    <row r="72" spans="1:23" x14ac:dyDescent="0.25">
      <c r="A72" s="5">
        <f>RANK(W72,$W$3:$W$100)</f>
        <v>70</v>
      </c>
      <c r="B72" s="12" t="s">
        <v>382</v>
      </c>
      <c r="C72" s="12" t="s">
        <v>5</v>
      </c>
      <c r="D72" s="12">
        <v>1630385</v>
      </c>
      <c r="E72" s="12"/>
      <c r="F72" s="12"/>
      <c r="G72" s="12"/>
      <c r="H72" s="12"/>
      <c r="I72" s="12"/>
      <c r="J72" s="33"/>
      <c r="K72" s="13"/>
      <c r="L72" s="13"/>
      <c r="M72" s="12"/>
      <c r="N72" s="12"/>
      <c r="O72" s="69">
        <v>30</v>
      </c>
      <c r="P72" s="12"/>
      <c r="Q72" s="2">
        <f>COUNT(E72:P72)</f>
        <v>1</v>
      </c>
      <c r="R72" s="2">
        <f>IF($Q72&gt;0,LARGE($E72:$P72,1),"-")</f>
        <v>30</v>
      </c>
      <c r="S72" s="2" t="str">
        <f>IF($Q72&gt;1,LARGE($E72:$P72,2),"-")</f>
        <v>-</v>
      </c>
      <c r="T72" s="2" t="str">
        <f>IF($Q72&gt;2,LARGE($E72:$P72,3),"-")</f>
        <v>-</v>
      </c>
      <c r="U72" s="2" t="str">
        <f>IF($Q72&gt;3,LARGE($E72:$P72,4),"-")</f>
        <v>-</v>
      </c>
      <c r="V72" s="2" t="str">
        <f>IF($Q72&gt;4,LARGE($E72:$P72,5),"-")</f>
        <v>-</v>
      </c>
      <c r="W72" s="5">
        <f>SUM(R72:V72)</f>
        <v>30</v>
      </c>
    </row>
    <row r="73" spans="1:23" x14ac:dyDescent="0.25">
      <c r="A73" s="5">
        <f>RANK(W73,$W$3:$W$100)</f>
        <v>70</v>
      </c>
      <c r="B73" s="12" t="s">
        <v>336</v>
      </c>
      <c r="C73" s="12" t="s">
        <v>5</v>
      </c>
      <c r="D73" s="12">
        <v>1630557</v>
      </c>
      <c r="E73" s="12"/>
      <c r="F73" s="12"/>
      <c r="G73" s="12"/>
      <c r="H73" s="12"/>
      <c r="I73" s="12"/>
      <c r="J73" s="33"/>
      <c r="K73" s="13"/>
      <c r="L73" s="13"/>
      <c r="M73" s="12"/>
      <c r="N73" s="12">
        <f>VLOOKUP(B73,'10B'!$B$2:$H$19,6,0)</f>
        <v>30</v>
      </c>
      <c r="O73" s="69"/>
      <c r="P73" s="12"/>
      <c r="Q73" s="2">
        <f>COUNT(E73:P73)</f>
        <v>1</v>
      </c>
      <c r="R73" s="2">
        <f>IF($Q73&gt;0,LARGE($E73:$P73,1),"-")</f>
        <v>30</v>
      </c>
      <c r="S73" s="2" t="str">
        <f>IF($Q73&gt;1,LARGE($E73:$P73,2),"-")</f>
        <v>-</v>
      </c>
      <c r="T73" s="2" t="str">
        <f>IF($Q73&gt;2,LARGE($E73:$P73,3),"-")</f>
        <v>-</v>
      </c>
      <c r="U73" s="2" t="str">
        <f>IF($Q73&gt;3,LARGE($E73:$P73,4),"-")</f>
        <v>-</v>
      </c>
      <c r="V73" s="2" t="str">
        <f>IF($Q73&gt;4,LARGE($E73:$P73,5),"-")</f>
        <v>-</v>
      </c>
      <c r="W73" s="5">
        <f>SUM(R73:V73)</f>
        <v>30</v>
      </c>
    </row>
    <row r="74" spans="1:23" x14ac:dyDescent="0.25">
      <c r="A74" s="5">
        <f>RANK(W74,$W$3:$W$100)</f>
        <v>70</v>
      </c>
      <c r="B74" s="12" t="s">
        <v>284</v>
      </c>
      <c r="C74" s="12" t="s">
        <v>5</v>
      </c>
      <c r="D74" s="12">
        <v>1630568</v>
      </c>
      <c r="E74" s="12"/>
      <c r="F74" s="12"/>
      <c r="G74" s="12"/>
      <c r="H74" s="12"/>
      <c r="I74" s="12"/>
      <c r="J74" s="33"/>
      <c r="K74" s="13"/>
      <c r="L74" s="13">
        <v>30</v>
      </c>
      <c r="M74" s="12"/>
      <c r="N74" s="12"/>
      <c r="O74" s="69"/>
      <c r="P74" s="12"/>
      <c r="Q74" s="2">
        <f>COUNT(E74:P74)</f>
        <v>1</v>
      </c>
      <c r="R74" s="2">
        <f>IF($Q74&gt;0,LARGE($E74:$P74,1),"-")</f>
        <v>30</v>
      </c>
      <c r="S74" s="2" t="str">
        <f>IF($Q74&gt;1,LARGE($E74:$P74,2),"-")</f>
        <v>-</v>
      </c>
      <c r="T74" s="2" t="str">
        <f>IF($Q74&gt;2,LARGE($E74:$P74,3),"-")</f>
        <v>-</v>
      </c>
      <c r="U74" s="2" t="str">
        <f>IF($Q74&gt;3,LARGE($E74:$P74,4),"-")</f>
        <v>-</v>
      </c>
      <c r="V74" s="2" t="str">
        <f>IF($Q74&gt;4,LARGE($E74:$P74,5),"-")</f>
        <v>-</v>
      </c>
      <c r="W74" s="5">
        <f>SUM(R74:V74)</f>
        <v>30</v>
      </c>
    </row>
    <row r="75" spans="1:23" x14ac:dyDescent="0.25">
      <c r="A75" s="5">
        <f>RANK(W75,$W$3:$W$100)</f>
        <v>73</v>
      </c>
      <c r="B75" s="12" t="s">
        <v>145</v>
      </c>
      <c r="C75" s="12" t="s">
        <v>21</v>
      </c>
      <c r="D75" s="12">
        <v>220836</v>
      </c>
      <c r="E75" s="12"/>
      <c r="F75" s="12"/>
      <c r="G75" s="12">
        <v>29</v>
      </c>
      <c r="H75" s="12"/>
      <c r="I75" s="12"/>
      <c r="J75" s="33"/>
      <c r="K75" s="13"/>
      <c r="L75" s="13"/>
      <c r="M75" s="12"/>
      <c r="N75" s="12"/>
      <c r="O75" s="69"/>
      <c r="P75" s="12"/>
      <c r="Q75" s="2">
        <f>COUNT(E75:P75)</f>
        <v>1</v>
      </c>
      <c r="R75" s="2">
        <f>IF($Q75&gt;0,LARGE($E75:$P75,1),"-")</f>
        <v>29</v>
      </c>
      <c r="S75" s="2" t="str">
        <f>IF($Q75&gt;1,LARGE($E75:$P75,2),"-")</f>
        <v>-</v>
      </c>
      <c r="T75" s="2" t="str">
        <f>IF($Q75&gt;2,LARGE($E75:$P75,3),"-")</f>
        <v>-</v>
      </c>
      <c r="U75" s="2" t="str">
        <f>IF($Q75&gt;3,LARGE($E75:$P75,4),"-")</f>
        <v>-</v>
      </c>
      <c r="V75" s="2" t="str">
        <f>IF($Q75&gt;4,LARGE($E75:$P75,5),"-")</f>
        <v>-</v>
      </c>
      <c r="W75" s="5">
        <f>SUM(R75:V75)</f>
        <v>29</v>
      </c>
    </row>
    <row r="76" spans="1:23" x14ac:dyDescent="0.25">
      <c r="A76" s="5">
        <f>RANK(W76,$W$3:$W$100)</f>
        <v>73</v>
      </c>
      <c r="B76" s="12" t="s">
        <v>143</v>
      </c>
      <c r="C76" s="12" t="s">
        <v>5</v>
      </c>
      <c r="D76" s="12">
        <v>1630483</v>
      </c>
      <c r="E76" s="12"/>
      <c r="F76" s="12"/>
      <c r="G76" s="12">
        <v>29</v>
      </c>
      <c r="H76" s="12"/>
      <c r="I76" s="12"/>
      <c r="J76" s="33"/>
      <c r="K76" s="13"/>
      <c r="L76" s="13"/>
      <c r="M76" s="12"/>
      <c r="N76" s="12"/>
      <c r="O76" s="69"/>
      <c r="P76" s="12"/>
      <c r="Q76" s="2">
        <f>COUNT(E76:P76)</f>
        <v>1</v>
      </c>
      <c r="R76" s="2">
        <f>IF($Q76&gt;0,LARGE($E76:$P76,1),"-")</f>
        <v>29</v>
      </c>
      <c r="S76" s="2" t="str">
        <f>IF($Q76&gt;1,LARGE($E76:$P76,2),"-")</f>
        <v>-</v>
      </c>
      <c r="T76" s="2" t="str">
        <f>IF($Q76&gt;2,LARGE($E76:$P76,3),"-")</f>
        <v>-</v>
      </c>
      <c r="U76" s="2" t="str">
        <f>IF($Q76&gt;3,LARGE($E76:$P76,4),"-")</f>
        <v>-</v>
      </c>
      <c r="V76" s="2" t="str">
        <f>IF($Q76&gt;4,LARGE($E76:$P76,5),"-")</f>
        <v>-</v>
      </c>
      <c r="W76" s="5">
        <f>SUM(R76:V76)</f>
        <v>29</v>
      </c>
    </row>
    <row r="77" spans="1:23" x14ac:dyDescent="0.25">
      <c r="A77" s="5">
        <f>RANK(W77,$W$3:$W$100)</f>
        <v>75</v>
      </c>
      <c r="B77" s="12" t="s">
        <v>384</v>
      </c>
      <c r="C77" s="12" t="s">
        <v>5</v>
      </c>
      <c r="D77" s="12">
        <v>1630258</v>
      </c>
      <c r="E77" s="12"/>
      <c r="F77" s="12"/>
      <c r="G77" s="12"/>
      <c r="H77" s="12"/>
      <c r="I77" s="12"/>
      <c r="J77" s="33"/>
      <c r="K77" s="13"/>
      <c r="L77" s="13"/>
      <c r="M77" s="12"/>
      <c r="N77" s="12"/>
      <c r="O77" s="69">
        <v>28</v>
      </c>
      <c r="P77" s="12"/>
      <c r="Q77" s="2">
        <f>COUNT(E77:P77)</f>
        <v>1</v>
      </c>
      <c r="R77" s="2">
        <f>IF($Q77&gt;0,LARGE($E77:$P77,1),"-")</f>
        <v>28</v>
      </c>
      <c r="S77" s="2" t="str">
        <f>IF($Q77&gt;1,LARGE($E77:$P77,2),"-")</f>
        <v>-</v>
      </c>
      <c r="T77" s="2" t="str">
        <f>IF($Q77&gt;2,LARGE($E77:$P77,3),"-")</f>
        <v>-</v>
      </c>
      <c r="U77" s="2" t="str">
        <f>IF($Q77&gt;3,LARGE($E77:$P77,4),"-")</f>
        <v>-</v>
      </c>
      <c r="V77" s="2" t="str">
        <f>IF($Q77&gt;4,LARGE($E77:$P77,5),"-")</f>
        <v>-</v>
      </c>
      <c r="W77" s="5">
        <f>SUM(R77:V77)</f>
        <v>28</v>
      </c>
    </row>
    <row r="78" spans="1:23" x14ac:dyDescent="0.25">
      <c r="A78" s="5">
        <f>RANK(W78,$W$3:$W$100)</f>
        <v>75</v>
      </c>
      <c r="B78" s="12" t="s">
        <v>218</v>
      </c>
      <c r="C78" s="12" t="s">
        <v>5</v>
      </c>
      <c r="D78" s="12">
        <v>1630495</v>
      </c>
      <c r="E78" s="12"/>
      <c r="F78" s="12"/>
      <c r="G78" s="12"/>
      <c r="H78" s="12"/>
      <c r="I78" s="12"/>
      <c r="J78" s="33">
        <v>28</v>
      </c>
      <c r="K78" s="13"/>
      <c r="L78" s="13"/>
      <c r="M78" s="12"/>
      <c r="N78" s="12"/>
      <c r="O78" s="69"/>
      <c r="P78" s="12"/>
      <c r="Q78" s="2">
        <f>COUNT(E78:P78)</f>
        <v>1</v>
      </c>
      <c r="R78" s="2">
        <f>IF($Q78&gt;0,LARGE($E78:$P78,1),"-")</f>
        <v>28</v>
      </c>
      <c r="S78" s="2" t="str">
        <f>IF($Q78&gt;1,LARGE($E78:$P78,2),"-")</f>
        <v>-</v>
      </c>
      <c r="T78" s="2" t="str">
        <f>IF($Q78&gt;2,LARGE($E78:$P78,3),"-")</f>
        <v>-</v>
      </c>
      <c r="U78" s="2" t="str">
        <f>IF($Q78&gt;3,LARGE($E78:$P78,4),"-")</f>
        <v>-</v>
      </c>
      <c r="V78" s="2" t="str">
        <f>IF($Q78&gt;4,LARGE($E78:$P78,5),"-")</f>
        <v>-</v>
      </c>
      <c r="W78" s="5">
        <f>SUM(R78:V78)</f>
        <v>28</v>
      </c>
    </row>
    <row r="79" spans="1:23" x14ac:dyDescent="0.25">
      <c r="A79" s="5">
        <f>RANK(W79,$W$3:$W$100)</f>
        <v>75</v>
      </c>
      <c r="B79" s="12" t="s">
        <v>35</v>
      </c>
      <c r="C79" s="12" t="s">
        <v>5</v>
      </c>
      <c r="D79" s="12">
        <v>1630149</v>
      </c>
      <c r="E79" s="12">
        <v>28</v>
      </c>
      <c r="F79" s="12"/>
      <c r="G79" s="12"/>
      <c r="H79" s="12"/>
      <c r="I79" s="12"/>
      <c r="J79" s="33"/>
      <c r="K79" s="13"/>
      <c r="L79" s="13"/>
      <c r="M79" s="12"/>
      <c r="N79" s="12"/>
      <c r="O79" s="69"/>
      <c r="P79" s="12"/>
      <c r="Q79" s="2">
        <f>COUNT(E79:P79)</f>
        <v>1</v>
      </c>
      <c r="R79" s="2">
        <f>IF($Q79&gt;0,LARGE($E79:$P79,1),"-")</f>
        <v>28</v>
      </c>
      <c r="S79" s="2" t="str">
        <f>IF($Q79&gt;1,LARGE($E79:$P79,2),"-")</f>
        <v>-</v>
      </c>
      <c r="T79" s="2" t="str">
        <f>IF($Q79&gt;2,LARGE($E79:$P79,3),"-")</f>
        <v>-</v>
      </c>
      <c r="U79" s="2" t="str">
        <f>IF($Q79&gt;3,LARGE($E79:$P79,4),"-")</f>
        <v>-</v>
      </c>
      <c r="V79" s="2" t="str">
        <f>IF($Q79&gt;4,LARGE($E79:$P79,5),"-")</f>
        <v>-</v>
      </c>
      <c r="W79" s="5">
        <f>SUM(R79:V79)</f>
        <v>28</v>
      </c>
    </row>
    <row r="80" spans="1:23" x14ac:dyDescent="0.25">
      <c r="A80" s="5">
        <f>RANK(W80,$W$3:$W$100)</f>
        <v>78</v>
      </c>
      <c r="B80" s="12" t="s">
        <v>386</v>
      </c>
      <c r="C80" s="12" t="s">
        <v>21</v>
      </c>
      <c r="D80" s="12">
        <v>220641</v>
      </c>
      <c r="E80" s="12"/>
      <c r="F80" s="12"/>
      <c r="G80" s="12"/>
      <c r="H80" s="12"/>
      <c r="I80" s="12"/>
      <c r="J80" s="33"/>
      <c r="K80" s="13"/>
      <c r="L80" s="13"/>
      <c r="M80" s="12"/>
      <c r="N80" s="12"/>
      <c r="O80" s="69">
        <v>27</v>
      </c>
      <c r="P80" s="12"/>
      <c r="Q80" s="2">
        <f>COUNT(E80:P80)</f>
        <v>1</v>
      </c>
      <c r="R80" s="2">
        <f>IF($Q80&gt;0,LARGE($E80:$P80,1),"-")</f>
        <v>27</v>
      </c>
      <c r="S80" s="2" t="str">
        <f>IF($Q80&gt;1,LARGE($E80:$P80,2),"-")</f>
        <v>-</v>
      </c>
      <c r="T80" s="2" t="str">
        <f>IF($Q80&gt;2,LARGE($E80:$P80,3),"-")</f>
        <v>-</v>
      </c>
      <c r="U80" s="2" t="str">
        <f>IF($Q80&gt;3,LARGE($E80:$P80,4),"-")</f>
        <v>-</v>
      </c>
      <c r="V80" s="2" t="str">
        <f>IF($Q80&gt;4,LARGE($E80:$P80,5),"-")</f>
        <v>-</v>
      </c>
      <c r="W80" s="5">
        <f>SUM(R80:V80)</f>
        <v>27</v>
      </c>
    </row>
    <row r="81" spans="1:23" x14ac:dyDescent="0.25">
      <c r="A81" s="5">
        <f>RANK(W81,$W$3:$W$100)</f>
        <v>79</v>
      </c>
      <c r="B81" s="12" t="s">
        <v>65</v>
      </c>
      <c r="C81" s="12" t="s">
        <v>5</v>
      </c>
      <c r="D81" s="12">
        <v>1630303</v>
      </c>
      <c r="E81" s="12">
        <v>26</v>
      </c>
      <c r="F81" s="12"/>
      <c r="G81" s="12"/>
      <c r="H81" s="12"/>
      <c r="I81" s="12"/>
      <c r="J81" s="33"/>
      <c r="K81" s="13"/>
      <c r="L81" s="13"/>
      <c r="M81" s="12"/>
      <c r="N81" s="12"/>
      <c r="O81" s="69"/>
      <c r="P81" s="12"/>
      <c r="Q81" s="2">
        <f>COUNT(E81:P81)</f>
        <v>1</v>
      </c>
      <c r="R81" s="2">
        <f>IF($Q81&gt;0,LARGE($E81:$P81,1),"-")</f>
        <v>26</v>
      </c>
      <c r="S81" s="2" t="str">
        <f>IF($Q81&gt;1,LARGE($E81:$P81,2),"-")</f>
        <v>-</v>
      </c>
      <c r="T81" s="2" t="str">
        <f>IF($Q81&gt;2,LARGE($E81:$P81,3),"-")</f>
        <v>-</v>
      </c>
      <c r="U81" s="2" t="str">
        <f>IF($Q81&gt;3,LARGE($E81:$P81,4),"-")</f>
        <v>-</v>
      </c>
      <c r="V81" s="2" t="str">
        <f>IF($Q81&gt;4,LARGE($E81:$P81,5),"-")</f>
        <v>-</v>
      </c>
      <c r="W81" s="5">
        <f>SUM(R81:V81)</f>
        <v>26</v>
      </c>
    </row>
    <row r="82" spans="1:23" x14ac:dyDescent="0.25">
      <c r="A82" s="5">
        <f>RANK(W82,$W$3:$W$100)</f>
        <v>80</v>
      </c>
      <c r="B82" s="12" t="s">
        <v>309</v>
      </c>
      <c r="C82" s="12" t="s">
        <v>5</v>
      </c>
      <c r="D82" s="12">
        <v>1630263</v>
      </c>
      <c r="E82" s="12"/>
      <c r="F82" s="12"/>
      <c r="G82" s="12"/>
      <c r="H82" s="12"/>
      <c r="I82" s="12"/>
      <c r="J82" s="33"/>
      <c r="K82" s="13"/>
      <c r="L82" s="13"/>
      <c r="M82" s="33">
        <v>23</v>
      </c>
      <c r="N82" s="12"/>
      <c r="O82" s="69"/>
      <c r="P82" s="12"/>
      <c r="Q82" s="2">
        <f>COUNT(E82:P82)</f>
        <v>1</v>
      </c>
      <c r="R82" s="2">
        <f>IF($Q82&gt;0,LARGE($E82:$P82,1),"-")</f>
        <v>23</v>
      </c>
      <c r="S82" s="2" t="str">
        <f>IF($Q82&gt;1,LARGE($E82:$P82,2),"-")</f>
        <v>-</v>
      </c>
      <c r="T82" s="2" t="str">
        <f>IF($Q82&gt;2,LARGE($E82:$P82,3),"-")</f>
        <v>-</v>
      </c>
      <c r="U82" s="2" t="str">
        <f>IF($Q82&gt;3,LARGE($E82:$P82,4),"-")</f>
        <v>-</v>
      </c>
      <c r="V82" s="2" t="str">
        <f>IF($Q82&gt;4,LARGE($E82:$P82,5),"-")</f>
        <v>-</v>
      </c>
      <c r="W82" s="5">
        <f>SUM(R82:V82)</f>
        <v>23</v>
      </c>
    </row>
    <row r="83" spans="1:23" x14ac:dyDescent="0.25">
      <c r="A83" s="5">
        <f>RANK(W83,$W$3:$W$100)</f>
        <v>80</v>
      </c>
      <c r="B83" s="12" t="s">
        <v>311</v>
      </c>
      <c r="C83" s="12" t="s">
        <v>312</v>
      </c>
      <c r="D83" s="12">
        <v>2090106</v>
      </c>
      <c r="E83" s="12"/>
      <c r="F83" s="12"/>
      <c r="G83" s="12"/>
      <c r="H83" s="12"/>
      <c r="I83" s="12"/>
      <c r="J83" s="33"/>
      <c r="K83" s="13"/>
      <c r="L83" s="13"/>
      <c r="M83" s="33">
        <v>23</v>
      </c>
      <c r="N83" s="12"/>
      <c r="O83" s="69"/>
      <c r="P83" s="12"/>
      <c r="Q83" s="2">
        <f>COUNT(E83:P83)</f>
        <v>1</v>
      </c>
      <c r="R83" s="2">
        <f>IF($Q83&gt;0,LARGE($E83:$P83,1),"-")</f>
        <v>23</v>
      </c>
      <c r="S83" s="2" t="str">
        <f>IF($Q83&gt;1,LARGE($E83:$P83,2),"-")</f>
        <v>-</v>
      </c>
      <c r="T83" s="2" t="str">
        <f>IF($Q83&gt;2,LARGE($E83:$P83,3),"-")</f>
        <v>-</v>
      </c>
      <c r="U83" s="2" t="str">
        <f>IF($Q83&gt;3,LARGE($E83:$P83,4),"-")</f>
        <v>-</v>
      </c>
      <c r="V83" s="2" t="str">
        <f>IF($Q83&gt;4,LARGE($E83:$P83,5),"-")</f>
        <v>-</v>
      </c>
      <c r="W83" s="5">
        <f>SUM(R83:V83)</f>
        <v>23</v>
      </c>
    </row>
    <row r="84" spans="1:23" x14ac:dyDescent="0.25">
      <c r="A84" s="5">
        <f>RANK(W84,$W$3:$W$100)</f>
        <v>82</v>
      </c>
      <c r="B84" s="12" t="s">
        <v>223</v>
      </c>
      <c r="C84" s="12" t="s">
        <v>5</v>
      </c>
      <c r="D84" s="12">
        <v>1630356</v>
      </c>
      <c r="E84" s="12"/>
      <c r="F84" s="12"/>
      <c r="G84" s="12"/>
      <c r="H84" s="12"/>
      <c r="I84" s="12"/>
      <c r="J84" s="33">
        <v>19</v>
      </c>
      <c r="K84" s="13"/>
      <c r="L84" s="13"/>
      <c r="M84" s="12"/>
      <c r="N84" s="12"/>
      <c r="O84" s="69"/>
      <c r="P84" s="12"/>
      <c r="Q84" s="2">
        <f>COUNT(E84:P84)</f>
        <v>1</v>
      </c>
      <c r="R84" s="2">
        <f>IF($Q84&gt;0,LARGE($E84:$P84,1),"-")</f>
        <v>19</v>
      </c>
      <c r="S84" s="2" t="str">
        <f>IF($Q84&gt;1,LARGE($E84:$P84,2),"-")</f>
        <v>-</v>
      </c>
      <c r="T84" s="2" t="str">
        <f>IF($Q84&gt;2,LARGE($E84:$P84,3),"-")</f>
        <v>-</v>
      </c>
      <c r="U84" s="2" t="str">
        <f>IF($Q84&gt;3,LARGE($E84:$P84,4),"-")</f>
        <v>-</v>
      </c>
      <c r="V84" s="2" t="str">
        <f>IF($Q84&gt;4,LARGE($E84:$P84,5),"-")</f>
        <v>-</v>
      </c>
      <c r="W84" s="5">
        <f>SUM(R84:V84)</f>
        <v>19</v>
      </c>
    </row>
    <row r="85" spans="1:23" x14ac:dyDescent="0.25">
      <c r="A85" s="5">
        <f>RANK(W85,$W$3:$W$100)</f>
        <v>83</v>
      </c>
      <c r="B85" s="12" t="s">
        <v>391</v>
      </c>
      <c r="C85" s="12" t="s">
        <v>21</v>
      </c>
      <c r="D85" s="12">
        <v>220764</v>
      </c>
      <c r="E85" s="12"/>
      <c r="F85" s="12"/>
      <c r="G85" s="12"/>
      <c r="H85" s="12"/>
      <c r="I85" s="12"/>
      <c r="J85" s="33"/>
      <c r="K85" s="13"/>
      <c r="L85" s="13"/>
      <c r="M85" s="12"/>
      <c r="N85" s="12"/>
      <c r="O85" s="69">
        <v>18</v>
      </c>
      <c r="P85" s="12"/>
      <c r="Q85" s="2">
        <f>COUNT(E85:P85)</f>
        <v>1</v>
      </c>
      <c r="R85" s="2">
        <f>IF($Q85&gt;0,LARGE($E85:$P85,1),"-")</f>
        <v>18</v>
      </c>
      <c r="S85" s="2" t="str">
        <f>IF($Q85&gt;1,LARGE($E85:$P85,2),"-")</f>
        <v>-</v>
      </c>
      <c r="T85" s="2" t="str">
        <f>IF($Q85&gt;2,LARGE($E85:$P85,3),"-")</f>
        <v>-</v>
      </c>
      <c r="U85" s="2" t="str">
        <f>IF($Q85&gt;3,LARGE($E85:$P85,4),"-")</f>
        <v>-</v>
      </c>
      <c r="V85" s="2" t="str">
        <f>IF($Q85&gt;4,LARGE($E85:$P85,5),"-")</f>
        <v>-</v>
      </c>
      <c r="W85" s="5">
        <f>SUM(R85:V85)</f>
        <v>18</v>
      </c>
    </row>
    <row r="86" spans="1:23" x14ac:dyDescent="0.25">
      <c r="A86" s="5">
        <f>RANK(W86,$W$3:$W$100)</f>
        <v>84</v>
      </c>
      <c r="B86" s="12" t="s">
        <v>341</v>
      </c>
      <c r="C86" s="12" t="s">
        <v>5</v>
      </c>
      <c r="D86" s="12">
        <v>1630522</v>
      </c>
      <c r="E86" s="12"/>
      <c r="F86" s="12"/>
      <c r="G86" s="12"/>
      <c r="H86" s="12"/>
      <c r="I86" s="12"/>
      <c r="J86" s="33"/>
      <c r="K86" s="13"/>
      <c r="L86" s="13"/>
      <c r="M86" s="12"/>
      <c r="N86" s="12">
        <f>VLOOKUP(B86,'10B'!$B$2:$H$19,6,0)</f>
        <v>16</v>
      </c>
      <c r="O86" s="69"/>
      <c r="P86" s="12"/>
      <c r="Q86" s="2">
        <f>COUNT(E86:P86)</f>
        <v>1</v>
      </c>
      <c r="R86" s="2">
        <f>IF($Q86&gt;0,LARGE($E86:$P86,1),"-")</f>
        <v>16</v>
      </c>
      <c r="S86" s="2" t="str">
        <f>IF($Q86&gt;1,LARGE($E86:$P86,2),"-")</f>
        <v>-</v>
      </c>
      <c r="T86" s="2" t="str">
        <f>IF($Q86&gt;2,LARGE($E86:$P86,3),"-")</f>
        <v>-</v>
      </c>
      <c r="U86" s="2" t="str">
        <f>IF($Q86&gt;3,LARGE($E86:$P86,4),"-")</f>
        <v>-</v>
      </c>
      <c r="V86" s="2" t="str">
        <f>IF($Q86&gt;4,LARGE($E86:$P86,5),"-")</f>
        <v>-</v>
      </c>
      <c r="W86" s="5">
        <f>SUM(R86:V86)</f>
        <v>16</v>
      </c>
    </row>
    <row r="87" spans="1:23" x14ac:dyDescent="0.25">
      <c r="A87" s="5">
        <f>RANK(W87,$W$3:$W$100)</f>
        <v>85</v>
      </c>
      <c r="B87" s="12"/>
      <c r="C87" s="12"/>
      <c r="D87" s="12"/>
      <c r="E87" s="12"/>
      <c r="F87" s="12"/>
      <c r="G87" s="12"/>
      <c r="H87" s="12"/>
      <c r="I87" s="12"/>
      <c r="J87" s="33"/>
      <c r="K87" s="13"/>
      <c r="L87" s="13"/>
      <c r="M87" s="12"/>
      <c r="N87" s="12"/>
      <c r="O87" s="69"/>
      <c r="P87" s="12"/>
      <c r="Q87" s="2">
        <f>COUNT(E87:P87)</f>
        <v>0</v>
      </c>
      <c r="R87" s="2" t="str">
        <f>IF($Q87&gt;0,LARGE($E87:$P87,1),"-")</f>
        <v>-</v>
      </c>
      <c r="S87" s="2" t="str">
        <f>IF($Q87&gt;1,LARGE($E87:$P87,2),"-")</f>
        <v>-</v>
      </c>
      <c r="T87" s="2" t="str">
        <f>IF($Q87&gt;2,LARGE($E87:$P87,3),"-")</f>
        <v>-</v>
      </c>
      <c r="U87" s="2" t="str">
        <f>IF($Q87&gt;3,LARGE($E87:$P87,4),"-")</f>
        <v>-</v>
      </c>
      <c r="V87" s="2" t="str">
        <f>IF($Q87&gt;4,LARGE($E87:$P87,5),"-")</f>
        <v>-</v>
      </c>
      <c r="W87" s="5">
        <f>SUM(R87:V87)</f>
        <v>0</v>
      </c>
    </row>
    <row r="88" spans="1:23" x14ac:dyDescent="0.25">
      <c r="A88" s="5">
        <f>RANK(W88,$W$3:$W$100)</f>
        <v>85</v>
      </c>
      <c r="B88" s="12"/>
      <c r="C88" s="12"/>
      <c r="D88" s="12"/>
      <c r="E88" s="12"/>
      <c r="F88" s="12"/>
      <c r="G88" s="12"/>
      <c r="H88" s="12"/>
      <c r="I88" s="12"/>
      <c r="J88" s="33"/>
      <c r="K88" s="13"/>
      <c r="L88" s="13"/>
      <c r="M88" s="12"/>
      <c r="N88" s="12"/>
      <c r="O88" s="69"/>
      <c r="P88" s="12"/>
      <c r="Q88" s="2">
        <f>COUNT(E88:P88)</f>
        <v>0</v>
      </c>
      <c r="R88" s="2" t="str">
        <f>IF($Q88&gt;0,LARGE($E88:$P88,1),"-")</f>
        <v>-</v>
      </c>
      <c r="S88" s="2" t="str">
        <f>IF($Q88&gt;1,LARGE($E88:$P88,2),"-")</f>
        <v>-</v>
      </c>
      <c r="T88" s="2" t="str">
        <f>IF($Q88&gt;2,LARGE($E88:$P88,3),"-")</f>
        <v>-</v>
      </c>
      <c r="U88" s="2" t="str">
        <f>IF($Q88&gt;3,LARGE($E88:$P88,4),"-")</f>
        <v>-</v>
      </c>
      <c r="V88" s="2" t="str">
        <f>IF($Q88&gt;4,LARGE($E88:$P88,5),"-")</f>
        <v>-</v>
      </c>
      <c r="W88" s="5">
        <f>SUM(R88:V88)</f>
        <v>0</v>
      </c>
    </row>
    <row r="89" spans="1:23" x14ac:dyDescent="0.25">
      <c r="A89" s="5">
        <f>RANK(W89,$W$3:$W$100)</f>
        <v>85</v>
      </c>
      <c r="B89" s="12"/>
      <c r="C89" s="12"/>
      <c r="D89" s="12"/>
      <c r="E89" s="12"/>
      <c r="F89" s="12"/>
      <c r="G89" s="12"/>
      <c r="H89" s="12"/>
      <c r="I89" s="12"/>
      <c r="J89" s="33"/>
      <c r="K89" s="13"/>
      <c r="L89" s="13"/>
      <c r="M89" s="12"/>
      <c r="N89" s="12"/>
      <c r="O89" s="69"/>
      <c r="P89" s="12"/>
      <c r="Q89" s="2">
        <f>COUNT(E89:P89)</f>
        <v>0</v>
      </c>
      <c r="R89" s="2" t="str">
        <f>IF($Q89&gt;0,LARGE($E89:$P89,1),"-")</f>
        <v>-</v>
      </c>
      <c r="S89" s="2" t="str">
        <f>IF($Q89&gt;1,LARGE($E89:$P89,2),"-")</f>
        <v>-</v>
      </c>
      <c r="T89" s="2" t="str">
        <f>IF($Q89&gt;2,LARGE($E89:$P89,3),"-")</f>
        <v>-</v>
      </c>
      <c r="U89" s="2" t="str">
        <f>IF($Q89&gt;3,LARGE($E89:$P89,4),"-")</f>
        <v>-</v>
      </c>
      <c r="V89" s="2" t="str">
        <f>IF($Q89&gt;4,LARGE($E89:$P89,5),"-")</f>
        <v>-</v>
      </c>
      <c r="W89" s="5">
        <f>SUM(R89:V89)</f>
        <v>0</v>
      </c>
    </row>
    <row r="90" spans="1:23" x14ac:dyDescent="0.25">
      <c r="A90" s="5">
        <f>RANK(W90,$W$3:$W$100)</f>
        <v>85</v>
      </c>
      <c r="B90" s="12"/>
      <c r="C90" s="12"/>
      <c r="D90" s="12"/>
      <c r="E90" s="12"/>
      <c r="F90" s="12"/>
      <c r="G90" s="12"/>
      <c r="H90" s="12"/>
      <c r="I90" s="12"/>
      <c r="J90" s="33"/>
      <c r="K90" s="13"/>
      <c r="L90" s="13"/>
      <c r="M90" s="12"/>
      <c r="N90" s="12"/>
      <c r="O90" s="69"/>
      <c r="P90" s="12"/>
      <c r="Q90" s="2">
        <f>COUNT(E90:P90)</f>
        <v>0</v>
      </c>
      <c r="R90" s="2" t="str">
        <f>IF($Q90&gt;0,LARGE($E90:$P90,1),"-")</f>
        <v>-</v>
      </c>
      <c r="S90" s="2" t="str">
        <f>IF($Q90&gt;1,LARGE($E90:$P90,2),"-")</f>
        <v>-</v>
      </c>
      <c r="T90" s="2" t="str">
        <f>IF($Q90&gt;2,LARGE($E90:$P90,3),"-")</f>
        <v>-</v>
      </c>
      <c r="U90" s="2" t="str">
        <f>IF($Q90&gt;3,LARGE($E90:$P90,4),"-")</f>
        <v>-</v>
      </c>
      <c r="V90" s="2" t="str">
        <f>IF($Q90&gt;4,LARGE($E90:$P90,5),"-")</f>
        <v>-</v>
      </c>
      <c r="W90" s="5">
        <f>SUM(R90:V90)</f>
        <v>0</v>
      </c>
    </row>
    <row r="91" spans="1:23" x14ac:dyDescent="0.25">
      <c r="A91" s="5">
        <f>RANK(W91,$W$3:$W$100)</f>
        <v>85</v>
      </c>
      <c r="B91" s="12"/>
      <c r="C91" s="12"/>
      <c r="D91" s="12"/>
      <c r="E91" s="12"/>
      <c r="F91" s="12"/>
      <c r="G91" s="12"/>
      <c r="H91" s="12"/>
      <c r="I91" s="12"/>
      <c r="J91" s="33"/>
      <c r="K91" s="13"/>
      <c r="L91" s="13"/>
      <c r="M91" s="12"/>
      <c r="N91" s="12"/>
      <c r="O91" s="69"/>
      <c r="P91" s="12"/>
      <c r="Q91" s="2">
        <f>COUNT(E91:P91)</f>
        <v>0</v>
      </c>
      <c r="R91" s="2" t="str">
        <f>IF($Q91&gt;0,LARGE($E91:$P91,1),"-")</f>
        <v>-</v>
      </c>
      <c r="S91" s="2" t="str">
        <f>IF($Q91&gt;1,LARGE($E91:$P91,2),"-")</f>
        <v>-</v>
      </c>
      <c r="T91" s="2" t="str">
        <f>IF($Q91&gt;2,LARGE($E91:$P91,3),"-")</f>
        <v>-</v>
      </c>
      <c r="U91" s="2" t="str">
        <f>IF($Q91&gt;3,LARGE($E91:$P91,4),"-")</f>
        <v>-</v>
      </c>
      <c r="V91" s="2" t="str">
        <f>IF($Q91&gt;4,LARGE($E91:$P91,5),"-")</f>
        <v>-</v>
      </c>
      <c r="W91" s="5">
        <f>SUM(R91:V91)</f>
        <v>0</v>
      </c>
    </row>
    <row r="92" spans="1:23" x14ac:dyDescent="0.25">
      <c r="A92" s="5">
        <f>RANK(W92,$W$3:$W$100)</f>
        <v>85</v>
      </c>
      <c r="B92" s="12"/>
      <c r="C92" s="12"/>
      <c r="D92" s="12"/>
      <c r="E92" s="12"/>
      <c r="F92" s="12"/>
      <c r="G92" s="12"/>
      <c r="H92" s="12"/>
      <c r="I92" s="12"/>
      <c r="J92" s="33"/>
      <c r="K92" s="13"/>
      <c r="L92" s="13"/>
      <c r="M92" s="12"/>
      <c r="N92" s="12"/>
      <c r="O92" s="69"/>
      <c r="P92" s="12"/>
      <c r="Q92" s="2">
        <f>COUNT(E92:P92)</f>
        <v>0</v>
      </c>
      <c r="R92" s="2" t="str">
        <f>IF($Q92&gt;0,LARGE($E92:$P92,1),"-")</f>
        <v>-</v>
      </c>
      <c r="S92" s="2" t="str">
        <f>IF($Q92&gt;1,LARGE($E92:$P92,2),"-")</f>
        <v>-</v>
      </c>
      <c r="T92" s="2" t="str">
        <f>IF($Q92&gt;2,LARGE($E92:$P92,3),"-")</f>
        <v>-</v>
      </c>
      <c r="U92" s="2" t="str">
        <f>IF($Q92&gt;3,LARGE($E92:$P92,4),"-")</f>
        <v>-</v>
      </c>
      <c r="V92" s="2" t="str">
        <f>IF($Q92&gt;4,LARGE($E92:$P92,5),"-")</f>
        <v>-</v>
      </c>
      <c r="W92" s="5">
        <f>SUM(R92:V92)</f>
        <v>0</v>
      </c>
    </row>
    <row r="93" spans="1:23" x14ac:dyDescent="0.25">
      <c r="A93" s="5">
        <f>RANK(W93,$W$3:$W$100)</f>
        <v>85</v>
      </c>
      <c r="B93" s="12"/>
      <c r="C93" s="12"/>
      <c r="D93" s="12"/>
      <c r="E93" s="12"/>
      <c r="F93" s="12"/>
      <c r="G93" s="12"/>
      <c r="H93" s="12"/>
      <c r="I93" s="12"/>
      <c r="J93" s="33"/>
      <c r="K93" s="13"/>
      <c r="L93" s="13"/>
      <c r="M93" s="12"/>
      <c r="N93" s="12"/>
      <c r="O93" s="69"/>
      <c r="P93" s="12"/>
      <c r="Q93" s="2">
        <f>COUNT(E93:P93)</f>
        <v>0</v>
      </c>
      <c r="R93" s="2" t="str">
        <f>IF($Q93&gt;0,LARGE($E93:$P93,1),"-")</f>
        <v>-</v>
      </c>
      <c r="S93" s="2" t="str">
        <f>IF($Q93&gt;1,LARGE($E93:$P93,2),"-")</f>
        <v>-</v>
      </c>
      <c r="T93" s="2" t="str">
        <f>IF($Q93&gt;2,LARGE($E93:$P93,3),"-")</f>
        <v>-</v>
      </c>
      <c r="U93" s="2" t="str">
        <f>IF($Q93&gt;3,LARGE($E93:$P93,4),"-")</f>
        <v>-</v>
      </c>
      <c r="V93" s="2" t="str">
        <f>IF($Q93&gt;4,LARGE($E93:$P93,5),"-")</f>
        <v>-</v>
      </c>
      <c r="W93" s="5">
        <f>SUM(R93:V93)</f>
        <v>0</v>
      </c>
    </row>
    <row r="94" spans="1:23" x14ac:dyDescent="0.25">
      <c r="A94" s="5">
        <f>RANK(W94,$W$3:$W$100)</f>
        <v>85</v>
      </c>
      <c r="B94" s="12"/>
      <c r="C94" s="12"/>
      <c r="D94" s="12"/>
      <c r="E94" s="12"/>
      <c r="F94" s="12"/>
      <c r="G94" s="12"/>
      <c r="H94" s="12"/>
      <c r="I94" s="12"/>
      <c r="J94" s="33"/>
      <c r="K94" s="13"/>
      <c r="L94" s="13"/>
      <c r="M94" s="12"/>
      <c r="N94" s="12"/>
      <c r="O94" s="69"/>
      <c r="P94" s="12"/>
      <c r="Q94" s="2">
        <f>COUNT(E94:P94)</f>
        <v>0</v>
      </c>
      <c r="R94" s="2" t="str">
        <f>IF($Q94&gt;0,LARGE($E94:$P94,1),"-")</f>
        <v>-</v>
      </c>
      <c r="S94" s="2" t="str">
        <f>IF($Q94&gt;1,LARGE($E94:$P94,2),"-")</f>
        <v>-</v>
      </c>
      <c r="T94" s="2" t="str">
        <f>IF($Q94&gt;2,LARGE($E94:$P94,3),"-")</f>
        <v>-</v>
      </c>
      <c r="U94" s="2" t="str">
        <f>IF($Q94&gt;3,LARGE($E94:$P94,4),"-")</f>
        <v>-</v>
      </c>
      <c r="V94" s="2" t="str">
        <f>IF($Q94&gt;4,LARGE($E94:$P94,5),"-")</f>
        <v>-</v>
      </c>
      <c r="W94" s="5">
        <f>SUM(R94:V94)</f>
        <v>0</v>
      </c>
    </row>
    <row r="95" spans="1:23" x14ac:dyDescent="0.25">
      <c r="A95" s="5">
        <f>RANK(W95,$W$3:$W$100)</f>
        <v>85</v>
      </c>
      <c r="B95" s="12"/>
      <c r="C95" s="12"/>
      <c r="D95" s="12"/>
      <c r="E95" s="12"/>
      <c r="F95" s="12"/>
      <c r="G95" s="12"/>
      <c r="H95" s="12"/>
      <c r="I95" s="12"/>
      <c r="J95" s="33"/>
      <c r="K95" s="13"/>
      <c r="L95" s="13"/>
      <c r="M95" s="12"/>
      <c r="N95" s="12"/>
      <c r="O95" s="69"/>
      <c r="P95" s="12"/>
      <c r="Q95" s="2">
        <f>COUNT(E95:P95)</f>
        <v>0</v>
      </c>
      <c r="R95" s="2" t="str">
        <f>IF($Q95&gt;0,LARGE($E95:$P95,1),"-")</f>
        <v>-</v>
      </c>
      <c r="S95" s="2" t="str">
        <f>IF($Q95&gt;1,LARGE($E95:$P95,2),"-")</f>
        <v>-</v>
      </c>
      <c r="T95" s="2" t="str">
        <f>IF($Q95&gt;2,LARGE($E95:$P95,3),"-")</f>
        <v>-</v>
      </c>
      <c r="U95" s="2" t="str">
        <f>IF($Q95&gt;3,LARGE($E95:$P95,4),"-")</f>
        <v>-</v>
      </c>
      <c r="V95" s="2" t="str">
        <f>IF($Q95&gt;4,LARGE($E95:$P95,5),"-")</f>
        <v>-</v>
      </c>
      <c r="W95" s="5">
        <f>SUM(R95:V95)</f>
        <v>0</v>
      </c>
    </row>
    <row r="96" spans="1:23" x14ac:dyDescent="0.25">
      <c r="A96" s="5">
        <f>RANK(W96,$W$3:$W$100)</f>
        <v>85</v>
      </c>
      <c r="B96" s="12"/>
      <c r="C96" s="12"/>
      <c r="D96" s="12"/>
      <c r="E96" s="12"/>
      <c r="F96" s="12"/>
      <c r="G96" s="12"/>
      <c r="H96" s="12"/>
      <c r="I96" s="12"/>
      <c r="J96" s="33"/>
      <c r="K96" s="13"/>
      <c r="L96" s="13"/>
      <c r="M96" s="12"/>
      <c r="N96" s="12"/>
      <c r="O96" s="69"/>
      <c r="P96" s="12"/>
      <c r="Q96" s="2">
        <f>COUNT(E96:P96)</f>
        <v>0</v>
      </c>
      <c r="R96" s="2" t="str">
        <f>IF($Q96&gt;0,LARGE($E96:$P96,1),"-")</f>
        <v>-</v>
      </c>
      <c r="S96" s="2" t="str">
        <f>IF($Q96&gt;1,LARGE($E96:$P96,2),"-")</f>
        <v>-</v>
      </c>
      <c r="T96" s="2" t="str">
        <f>IF($Q96&gt;2,LARGE($E96:$P96,3),"-")</f>
        <v>-</v>
      </c>
      <c r="U96" s="2" t="str">
        <f>IF($Q96&gt;3,LARGE($E96:$P96,4),"-")</f>
        <v>-</v>
      </c>
      <c r="V96" s="2" t="str">
        <f>IF($Q96&gt;4,LARGE($E96:$P96,5),"-")</f>
        <v>-</v>
      </c>
      <c r="W96" s="5">
        <f>SUM(R96:V96)</f>
        <v>0</v>
      </c>
    </row>
    <row r="97" spans="1:23" x14ac:dyDescent="0.25">
      <c r="A97" s="5">
        <f>RANK(W97,$W$3:$W$100)</f>
        <v>85</v>
      </c>
      <c r="B97" s="12"/>
      <c r="C97" s="12"/>
      <c r="D97" s="12"/>
      <c r="E97" s="12"/>
      <c r="F97" s="12"/>
      <c r="G97" s="12"/>
      <c r="H97" s="12"/>
      <c r="I97" s="12"/>
      <c r="J97" s="33"/>
      <c r="K97" s="13"/>
      <c r="L97" s="13"/>
      <c r="M97" s="12"/>
      <c r="N97" s="12"/>
      <c r="O97" s="69"/>
      <c r="P97" s="12"/>
      <c r="Q97" s="2">
        <f>COUNT(E97:P97)</f>
        <v>0</v>
      </c>
      <c r="R97" s="2" t="str">
        <f>IF($Q97&gt;0,LARGE($E97:$P97,1),"-")</f>
        <v>-</v>
      </c>
      <c r="S97" s="2" t="str">
        <f>IF($Q97&gt;1,LARGE($E97:$P97,2),"-")</f>
        <v>-</v>
      </c>
      <c r="T97" s="2" t="str">
        <f>IF($Q97&gt;2,LARGE($E97:$P97,3),"-")</f>
        <v>-</v>
      </c>
      <c r="U97" s="2" t="str">
        <f>IF($Q97&gt;3,LARGE($E97:$P97,4),"-")</f>
        <v>-</v>
      </c>
      <c r="V97" s="2" t="str">
        <f>IF($Q97&gt;4,LARGE($E97:$P97,5),"-")</f>
        <v>-</v>
      </c>
      <c r="W97" s="5">
        <f>SUM(R97:V97)</f>
        <v>0</v>
      </c>
    </row>
    <row r="98" spans="1:23" x14ac:dyDescent="0.25">
      <c r="A98" s="5">
        <f>RANK(W98,$W$3:$W$100)</f>
        <v>85</v>
      </c>
      <c r="B98" s="12"/>
      <c r="C98" s="12"/>
      <c r="D98" s="12"/>
      <c r="E98" s="12"/>
      <c r="F98" s="12"/>
      <c r="G98" s="12"/>
      <c r="H98" s="12"/>
      <c r="I98" s="12"/>
      <c r="J98" s="33"/>
      <c r="K98" s="13"/>
      <c r="L98" s="13"/>
      <c r="M98" s="12"/>
      <c r="N98" s="12"/>
      <c r="O98" s="69"/>
      <c r="P98" s="12"/>
      <c r="Q98" s="2">
        <f>COUNT(E98:P98)</f>
        <v>0</v>
      </c>
      <c r="R98" s="2" t="str">
        <f>IF($Q98&gt;0,LARGE($E98:$P98,1),"-")</f>
        <v>-</v>
      </c>
      <c r="S98" s="2" t="str">
        <f>IF($Q98&gt;1,LARGE($E98:$P98,2),"-")</f>
        <v>-</v>
      </c>
      <c r="T98" s="2" t="str">
        <f>IF($Q98&gt;2,LARGE($E98:$P98,3),"-")</f>
        <v>-</v>
      </c>
      <c r="U98" s="2" t="str">
        <f>IF($Q98&gt;3,LARGE($E98:$P98,4),"-")</f>
        <v>-</v>
      </c>
      <c r="V98" s="2" t="str">
        <f>IF($Q98&gt;4,LARGE($E98:$P98,5),"-")</f>
        <v>-</v>
      </c>
      <c r="W98" s="5">
        <f>SUM(R98:V98)</f>
        <v>0</v>
      </c>
    </row>
    <row r="99" spans="1:23" x14ac:dyDescent="0.25">
      <c r="A99" s="5">
        <f>RANK(W99,$W$3:$W$100)</f>
        <v>85</v>
      </c>
      <c r="B99" s="12"/>
      <c r="C99" s="12"/>
      <c r="D99" s="12"/>
      <c r="E99" s="12"/>
      <c r="F99" s="12"/>
      <c r="G99" s="12"/>
      <c r="H99" s="12"/>
      <c r="I99" s="12"/>
      <c r="J99" s="33"/>
      <c r="K99" s="13"/>
      <c r="L99" s="13"/>
      <c r="M99" s="12"/>
      <c r="N99" s="12"/>
      <c r="O99" s="69"/>
      <c r="P99" s="12"/>
      <c r="Q99" s="2">
        <f>COUNT(E99:P99)</f>
        <v>0</v>
      </c>
      <c r="R99" s="2" t="str">
        <f>IF($Q99&gt;0,LARGE($E99:$P99,1),"-")</f>
        <v>-</v>
      </c>
      <c r="S99" s="2" t="str">
        <f>IF($Q99&gt;1,LARGE($E99:$P99,2),"-")</f>
        <v>-</v>
      </c>
      <c r="T99" s="2" t="str">
        <f>IF($Q99&gt;2,LARGE($E99:$P99,3),"-")</f>
        <v>-</v>
      </c>
      <c r="U99" s="2" t="str">
        <f>IF($Q99&gt;3,LARGE($E99:$P99,4),"-")</f>
        <v>-</v>
      </c>
      <c r="V99" s="2" t="str">
        <f>IF($Q99&gt;4,LARGE($E99:$P99,5),"-")</f>
        <v>-</v>
      </c>
      <c r="W99" s="5">
        <f>SUM(R99:V99)</f>
        <v>0</v>
      </c>
    </row>
    <row r="100" spans="1:23" x14ac:dyDescent="0.25">
      <c r="A100" s="5">
        <f>RANK(W100,$W$3:$W$100)</f>
        <v>85</v>
      </c>
      <c r="B100" s="15"/>
      <c r="C100" s="15"/>
      <c r="D100" s="16"/>
      <c r="E100" s="13"/>
      <c r="F100" s="13"/>
      <c r="G100" s="13"/>
      <c r="H100" s="13"/>
      <c r="I100" s="13"/>
      <c r="J100" s="13"/>
      <c r="K100" s="13"/>
      <c r="L100" s="13"/>
      <c r="M100" s="12"/>
      <c r="N100" s="12"/>
      <c r="O100" s="69"/>
      <c r="P100" s="13"/>
      <c r="Q100" s="2">
        <f>COUNT(E100:P100)</f>
        <v>0</v>
      </c>
      <c r="R100" s="2" t="str">
        <f>IF($Q100&gt;0,LARGE($E100:$P100,1),"-")</f>
        <v>-</v>
      </c>
      <c r="S100" s="2" t="str">
        <f>IF($Q100&gt;1,LARGE($E100:$P100,2),"-")</f>
        <v>-</v>
      </c>
      <c r="T100" s="2" t="str">
        <f>IF($Q100&gt;2,LARGE($E100:$P100,3),"-")</f>
        <v>-</v>
      </c>
      <c r="U100" s="2" t="str">
        <f>IF($Q100&gt;3,LARGE($E100:$P100,4),"-")</f>
        <v>-</v>
      </c>
      <c r="V100" s="2" t="str">
        <f>IF($Q100&gt;4,LARGE($E100:$P100,5),"-")</f>
        <v>-</v>
      </c>
      <c r="W100" s="5">
        <f>SUM(R100:V100)</f>
        <v>0</v>
      </c>
    </row>
  </sheetData>
  <sheetProtection sheet="1" objects="1" scenarios="1"/>
  <sortState ref="A3:W100">
    <sortCondition ref="A3:A100"/>
  </sortState>
  <mergeCells count="2">
    <mergeCell ref="B1:D1"/>
    <mergeCell ref="R1:V1"/>
  </mergeCells>
  <pageMargins left="0.7" right="0.7" top="0.78740157499999996" bottom="0.78740157499999996" header="0.3" footer="0.3"/>
  <pageSetup paperSize="8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topLeftCell="A13" zoomScale="130" zoomScaleNormal="130" workbookViewId="0">
      <selection activeCell="G21" sqref="G21"/>
    </sheetView>
  </sheetViews>
  <sheetFormatPr defaultRowHeight="15" x14ac:dyDescent="0.25"/>
  <cols>
    <col min="1" max="1" width="6.5703125" bestFit="1" customWidth="1"/>
    <col min="2" max="2" width="22.7109375" customWidth="1"/>
    <col min="3" max="3" width="7.140625" bestFit="1" customWidth="1"/>
    <col min="4" max="4" width="8" bestFit="1" customWidth="1"/>
    <col min="5" max="5" width="5" bestFit="1" customWidth="1"/>
    <col min="6" max="6" width="6.85546875" bestFit="1" customWidth="1"/>
    <col min="7" max="7" width="6" style="32" bestFit="1" customWidth="1"/>
    <col min="8" max="8" width="7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96</v>
      </c>
      <c r="G1" s="32" t="s">
        <v>4</v>
      </c>
      <c r="H1" t="s">
        <v>97</v>
      </c>
    </row>
    <row r="2" spans="1:8" x14ac:dyDescent="0.25">
      <c r="A2">
        <v>16</v>
      </c>
      <c r="B2" t="s">
        <v>75</v>
      </c>
      <c r="C2" t="s">
        <v>5</v>
      </c>
      <c r="D2">
        <v>1630355</v>
      </c>
      <c r="E2">
        <v>14</v>
      </c>
      <c r="F2" t="s">
        <v>115</v>
      </c>
      <c r="G2" s="32">
        <v>29</v>
      </c>
      <c r="H2">
        <v>14.1</v>
      </c>
    </row>
    <row r="3" spans="1:8" x14ac:dyDescent="0.25">
      <c r="A3">
        <v>11</v>
      </c>
      <c r="B3" t="s">
        <v>24</v>
      </c>
      <c r="C3" t="s">
        <v>5</v>
      </c>
      <c r="D3">
        <v>1630496</v>
      </c>
      <c r="E3">
        <v>11.2</v>
      </c>
      <c r="F3" t="s">
        <v>109</v>
      </c>
      <c r="G3" s="32">
        <v>33</v>
      </c>
      <c r="H3">
        <v>11.3</v>
      </c>
    </row>
    <row r="4" spans="1:8" x14ac:dyDescent="0.25">
      <c r="A4">
        <v>5</v>
      </c>
      <c r="B4" t="s">
        <v>6</v>
      </c>
      <c r="C4" t="s">
        <v>5</v>
      </c>
      <c r="D4">
        <v>1630010</v>
      </c>
      <c r="E4">
        <v>13</v>
      </c>
      <c r="F4" t="s">
        <v>104</v>
      </c>
      <c r="G4" s="32">
        <v>36</v>
      </c>
      <c r="H4">
        <v>13</v>
      </c>
    </row>
    <row r="5" spans="1:8" x14ac:dyDescent="0.25">
      <c r="A5">
        <v>19</v>
      </c>
      <c r="B5" t="s">
        <v>20</v>
      </c>
      <c r="C5" t="s">
        <v>21</v>
      </c>
      <c r="D5">
        <v>220072</v>
      </c>
      <c r="E5">
        <v>12.7</v>
      </c>
      <c r="F5" t="s">
        <v>118</v>
      </c>
      <c r="G5" s="32">
        <v>26</v>
      </c>
      <c r="H5">
        <v>12.8</v>
      </c>
    </row>
    <row r="6" spans="1:8" x14ac:dyDescent="0.25">
      <c r="A6">
        <v>13</v>
      </c>
      <c r="B6" t="s">
        <v>18</v>
      </c>
      <c r="C6" t="s">
        <v>5</v>
      </c>
      <c r="D6">
        <v>1630584</v>
      </c>
      <c r="E6">
        <v>12.2</v>
      </c>
      <c r="F6" t="s">
        <v>111</v>
      </c>
      <c r="G6" s="32">
        <v>32</v>
      </c>
      <c r="H6">
        <v>12.3</v>
      </c>
    </row>
    <row r="7" spans="1:8" x14ac:dyDescent="0.25">
      <c r="A7">
        <v>6</v>
      </c>
      <c r="B7" t="s">
        <v>78</v>
      </c>
      <c r="C7" t="s">
        <v>5</v>
      </c>
      <c r="D7">
        <v>1630458</v>
      </c>
      <c r="E7">
        <v>12.9</v>
      </c>
      <c r="F7" t="s">
        <v>104</v>
      </c>
      <c r="G7" s="32">
        <v>36</v>
      </c>
      <c r="H7">
        <v>12.9</v>
      </c>
    </row>
    <row r="8" spans="1:8" x14ac:dyDescent="0.25">
      <c r="A8">
        <v>10</v>
      </c>
      <c r="B8" t="s">
        <v>66</v>
      </c>
      <c r="C8" t="s">
        <v>59</v>
      </c>
      <c r="D8">
        <v>171141</v>
      </c>
      <c r="E8">
        <v>7.5</v>
      </c>
      <c r="F8" t="s">
        <v>108</v>
      </c>
      <c r="G8" s="32">
        <v>33</v>
      </c>
      <c r="H8">
        <v>7.6</v>
      </c>
    </row>
    <row r="9" spans="1:8" x14ac:dyDescent="0.25">
      <c r="A9">
        <v>3</v>
      </c>
      <c r="B9" t="s">
        <v>77</v>
      </c>
      <c r="C9" t="s">
        <v>5</v>
      </c>
      <c r="D9">
        <v>1630143</v>
      </c>
      <c r="E9">
        <v>12.1</v>
      </c>
      <c r="F9" t="s">
        <v>102</v>
      </c>
      <c r="G9" s="32">
        <v>39</v>
      </c>
      <c r="H9">
        <v>11.2</v>
      </c>
    </row>
    <row r="10" spans="1:8" x14ac:dyDescent="0.25">
      <c r="A10">
        <v>7</v>
      </c>
      <c r="B10" t="s">
        <v>15</v>
      </c>
      <c r="C10" t="s">
        <v>11</v>
      </c>
      <c r="D10">
        <v>1060302</v>
      </c>
      <c r="E10">
        <v>8</v>
      </c>
      <c r="F10" t="s">
        <v>105</v>
      </c>
      <c r="G10" s="32">
        <v>36</v>
      </c>
      <c r="H10">
        <v>8</v>
      </c>
    </row>
    <row r="11" spans="1:8" x14ac:dyDescent="0.25">
      <c r="A11">
        <v>1</v>
      </c>
      <c r="B11" t="s">
        <v>98</v>
      </c>
      <c r="C11" t="s">
        <v>5</v>
      </c>
      <c r="D11">
        <v>1630391</v>
      </c>
      <c r="E11">
        <v>2.1</v>
      </c>
      <c r="F11" t="s">
        <v>99</v>
      </c>
      <c r="G11" s="32">
        <v>41</v>
      </c>
      <c r="H11">
        <v>1.6</v>
      </c>
    </row>
    <row r="12" spans="1:8" x14ac:dyDescent="0.25">
      <c r="A12">
        <v>17</v>
      </c>
      <c r="B12" t="s">
        <v>22</v>
      </c>
      <c r="C12" t="s">
        <v>11</v>
      </c>
      <c r="D12">
        <v>1060433</v>
      </c>
      <c r="E12">
        <v>11.9</v>
      </c>
      <c r="F12" t="s">
        <v>116</v>
      </c>
      <c r="G12" s="32">
        <v>28</v>
      </c>
      <c r="H12">
        <v>12</v>
      </c>
    </row>
    <row r="13" spans="1:8" x14ac:dyDescent="0.25">
      <c r="A13">
        <v>4</v>
      </c>
      <c r="B13" t="s">
        <v>16</v>
      </c>
      <c r="C13" t="s">
        <v>5</v>
      </c>
      <c r="D13">
        <v>1630124</v>
      </c>
      <c r="E13">
        <v>7.4</v>
      </c>
      <c r="F13" t="s">
        <v>103</v>
      </c>
      <c r="G13" s="32">
        <v>38</v>
      </c>
      <c r="H13">
        <v>7</v>
      </c>
    </row>
    <row r="14" spans="1:8" x14ac:dyDescent="0.25">
      <c r="A14">
        <v>8</v>
      </c>
      <c r="B14" t="s">
        <v>49</v>
      </c>
      <c r="C14" t="s">
        <v>5</v>
      </c>
      <c r="D14">
        <v>1630135</v>
      </c>
      <c r="E14">
        <v>9.9</v>
      </c>
      <c r="F14" t="s">
        <v>106</v>
      </c>
      <c r="G14" s="32">
        <v>36</v>
      </c>
      <c r="H14">
        <v>9.9</v>
      </c>
    </row>
    <row r="15" spans="1:8" x14ac:dyDescent="0.25">
      <c r="A15">
        <v>12</v>
      </c>
      <c r="B15" t="s">
        <v>76</v>
      </c>
      <c r="C15" t="s">
        <v>5</v>
      </c>
      <c r="D15">
        <v>1630524</v>
      </c>
      <c r="E15">
        <v>12.1</v>
      </c>
      <c r="F15" t="s">
        <v>110</v>
      </c>
      <c r="G15" s="32">
        <v>33</v>
      </c>
      <c r="H15">
        <v>12.1</v>
      </c>
    </row>
    <row r="16" spans="1:8" x14ac:dyDescent="0.25">
      <c r="A16">
        <v>9</v>
      </c>
      <c r="B16" t="s">
        <v>32</v>
      </c>
      <c r="C16" t="s">
        <v>5</v>
      </c>
      <c r="D16">
        <v>1630121</v>
      </c>
      <c r="E16">
        <v>7</v>
      </c>
      <c r="F16" t="s">
        <v>107</v>
      </c>
      <c r="G16" s="32">
        <v>35</v>
      </c>
      <c r="H16">
        <v>7</v>
      </c>
    </row>
    <row r="17" spans="1:8" x14ac:dyDescent="0.25">
      <c r="A17">
        <v>14</v>
      </c>
      <c r="B17" t="s">
        <v>12</v>
      </c>
      <c r="C17" t="s">
        <v>5</v>
      </c>
      <c r="D17">
        <v>1630044</v>
      </c>
      <c r="E17">
        <v>10.1</v>
      </c>
      <c r="F17" t="s">
        <v>112</v>
      </c>
      <c r="G17" s="32">
        <v>32</v>
      </c>
      <c r="H17">
        <v>10.199999999999999</v>
      </c>
    </row>
    <row r="18" spans="1:8" x14ac:dyDescent="0.25">
      <c r="A18">
        <v>2</v>
      </c>
      <c r="B18" t="s">
        <v>100</v>
      </c>
      <c r="C18" t="s">
        <v>5</v>
      </c>
      <c r="D18">
        <v>1630045</v>
      </c>
      <c r="E18">
        <v>9.3000000000000007</v>
      </c>
      <c r="F18" t="s">
        <v>101</v>
      </c>
      <c r="G18" s="32">
        <v>39</v>
      </c>
      <c r="H18">
        <v>8.6999999999999993</v>
      </c>
    </row>
    <row r="19" spans="1:8" x14ac:dyDescent="0.25">
      <c r="A19">
        <v>20</v>
      </c>
      <c r="B19" t="s">
        <v>80</v>
      </c>
      <c r="C19" t="s">
        <v>5</v>
      </c>
      <c r="D19">
        <v>1630499</v>
      </c>
      <c r="E19">
        <v>12.3</v>
      </c>
      <c r="F19" t="s">
        <v>119</v>
      </c>
      <c r="G19" s="32">
        <v>26</v>
      </c>
      <c r="H19">
        <v>12.4</v>
      </c>
    </row>
    <row r="20" spans="1:8" x14ac:dyDescent="0.25">
      <c r="A20">
        <v>15</v>
      </c>
      <c r="B20" t="s">
        <v>113</v>
      </c>
      <c r="C20" t="s">
        <v>5</v>
      </c>
      <c r="D20">
        <v>1630007</v>
      </c>
      <c r="E20">
        <v>13.7</v>
      </c>
      <c r="F20" t="s">
        <v>114</v>
      </c>
      <c r="G20" s="32">
        <v>30</v>
      </c>
      <c r="H20">
        <v>13.8</v>
      </c>
    </row>
    <row r="21" spans="1:8" x14ac:dyDescent="0.25">
      <c r="A21">
        <v>18</v>
      </c>
      <c r="B21" t="s">
        <v>14</v>
      </c>
      <c r="C21" t="s">
        <v>11</v>
      </c>
      <c r="D21">
        <v>1060499</v>
      </c>
      <c r="E21">
        <v>12.7</v>
      </c>
      <c r="F21" t="s">
        <v>117</v>
      </c>
      <c r="G21" s="32">
        <v>28</v>
      </c>
      <c r="H21">
        <v>12.8</v>
      </c>
    </row>
    <row r="22" spans="1:8" x14ac:dyDescent="0.25">
      <c r="A22">
        <v>21</v>
      </c>
      <c r="B22" t="s">
        <v>120</v>
      </c>
      <c r="C22" t="s">
        <v>21</v>
      </c>
      <c r="D22">
        <v>220841</v>
      </c>
      <c r="E22">
        <v>12.4</v>
      </c>
      <c r="F22" t="s">
        <v>121</v>
      </c>
      <c r="G22" s="32">
        <v>21</v>
      </c>
      <c r="H22">
        <v>12.5</v>
      </c>
    </row>
  </sheetData>
  <sortState ref="A2:H22">
    <sortCondition ref="B2:B22"/>
  </sortState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topLeftCell="A16" zoomScale="130" zoomScaleNormal="130" workbookViewId="0">
      <selection activeCell="G26" sqref="G26"/>
    </sheetView>
  </sheetViews>
  <sheetFormatPr defaultRowHeight="15" x14ac:dyDescent="0.25"/>
  <cols>
    <col min="1" max="1" width="6.5703125" bestFit="1" customWidth="1"/>
    <col min="2" max="2" width="24.28515625" customWidth="1"/>
    <col min="3" max="3" width="7.140625" bestFit="1" customWidth="1"/>
    <col min="4" max="4" width="8" bestFit="1" customWidth="1"/>
    <col min="5" max="5" width="5" bestFit="1" customWidth="1"/>
    <col min="6" max="6" width="7.7109375" bestFit="1" customWidth="1"/>
    <col min="7" max="7" width="6" style="32" bestFit="1" customWidth="1"/>
    <col min="8" max="8" width="7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96</v>
      </c>
      <c r="G1" s="32" t="s">
        <v>4</v>
      </c>
      <c r="H1" t="s">
        <v>97</v>
      </c>
    </row>
    <row r="2" spans="1:8" x14ac:dyDescent="0.25">
      <c r="A2">
        <v>1</v>
      </c>
      <c r="B2" t="s">
        <v>90</v>
      </c>
      <c r="C2" t="s">
        <v>5</v>
      </c>
      <c r="D2">
        <v>1630721</v>
      </c>
      <c r="E2">
        <v>34.5</v>
      </c>
      <c r="F2" t="s">
        <v>122</v>
      </c>
      <c r="G2" s="32">
        <v>46</v>
      </c>
      <c r="H2">
        <v>27</v>
      </c>
    </row>
    <row r="3" spans="1:8" x14ac:dyDescent="0.25">
      <c r="A3">
        <v>14</v>
      </c>
      <c r="B3" t="s">
        <v>138</v>
      </c>
      <c r="C3" t="s">
        <v>21</v>
      </c>
      <c r="D3">
        <v>220829</v>
      </c>
      <c r="E3">
        <v>17.7</v>
      </c>
      <c r="F3" t="s">
        <v>139</v>
      </c>
      <c r="G3" s="32">
        <v>33</v>
      </c>
      <c r="H3">
        <v>17.7</v>
      </c>
    </row>
    <row r="4" spans="1:8" x14ac:dyDescent="0.25">
      <c r="A4">
        <v>13</v>
      </c>
      <c r="B4" t="s">
        <v>52</v>
      </c>
      <c r="C4" t="s">
        <v>21</v>
      </c>
      <c r="D4">
        <v>220025</v>
      </c>
      <c r="E4">
        <v>24.5</v>
      </c>
      <c r="F4" t="s">
        <v>109</v>
      </c>
      <c r="G4" s="32">
        <v>33</v>
      </c>
      <c r="H4">
        <v>24.5</v>
      </c>
    </row>
    <row r="5" spans="1:8" x14ac:dyDescent="0.25">
      <c r="A5">
        <v>22</v>
      </c>
      <c r="B5" t="s">
        <v>84</v>
      </c>
      <c r="C5" t="s">
        <v>5</v>
      </c>
      <c r="D5">
        <v>1630127</v>
      </c>
      <c r="E5">
        <v>15.6</v>
      </c>
      <c r="F5" t="s">
        <v>147</v>
      </c>
      <c r="G5" s="32">
        <v>29</v>
      </c>
      <c r="H5">
        <v>15.7</v>
      </c>
    </row>
    <row r="6" spans="1:8" x14ac:dyDescent="0.25">
      <c r="A6">
        <v>20</v>
      </c>
      <c r="B6" t="s">
        <v>145</v>
      </c>
      <c r="C6" t="s">
        <v>21</v>
      </c>
      <c r="D6">
        <v>220836</v>
      </c>
      <c r="E6">
        <v>17.600000000000001</v>
      </c>
      <c r="F6" t="s">
        <v>144</v>
      </c>
      <c r="G6" s="32">
        <v>29</v>
      </c>
      <c r="H6">
        <v>17.7</v>
      </c>
    </row>
    <row r="7" spans="1:8" x14ac:dyDescent="0.25">
      <c r="A7">
        <v>9</v>
      </c>
      <c r="B7" t="s">
        <v>17</v>
      </c>
      <c r="C7" t="s">
        <v>11</v>
      </c>
      <c r="D7">
        <v>1060570</v>
      </c>
      <c r="E7">
        <v>15.9</v>
      </c>
      <c r="F7" t="s">
        <v>135</v>
      </c>
      <c r="G7" s="32">
        <v>36</v>
      </c>
      <c r="H7">
        <v>15.9</v>
      </c>
    </row>
    <row r="8" spans="1:8" x14ac:dyDescent="0.25">
      <c r="A8">
        <v>18</v>
      </c>
      <c r="B8" t="s">
        <v>86</v>
      </c>
      <c r="C8" t="s">
        <v>5</v>
      </c>
      <c r="D8">
        <v>1630525</v>
      </c>
      <c r="E8">
        <v>20.9</v>
      </c>
      <c r="F8" t="s">
        <v>114</v>
      </c>
      <c r="G8" s="32">
        <v>30</v>
      </c>
      <c r="H8">
        <v>21</v>
      </c>
    </row>
    <row r="9" spans="1:8" x14ac:dyDescent="0.25">
      <c r="A9">
        <v>16</v>
      </c>
      <c r="B9" t="s">
        <v>58</v>
      </c>
      <c r="C9" t="s">
        <v>59</v>
      </c>
      <c r="D9">
        <v>171496</v>
      </c>
      <c r="E9">
        <v>20.100000000000001</v>
      </c>
      <c r="F9" t="s">
        <v>141</v>
      </c>
      <c r="G9" s="32">
        <v>31</v>
      </c>
      <c r="H9">
        <v>20.2</v>
      </c>
    </row>
    <row r="10" spans="1:8" x14ac:dyDescent="0.25">
      <c r="A10">
        <v>25</v>
      </c>
      <c r="B10" t="s">
        <v>47</v>
      </c>
      <c r="C10" t="s">
        <v>5</v>
      </c>
      <c r="D10">
        <v>1630698</v>
      </c>
      <c r="E10">
        <v>35</v>
      </c>
      <c r="F10" t="s">
        <v>152</v>
      </c>
      <c r="G10" s="32">
        <v>15</v>
      </c>
      <c r="H10">
        <v>35.1</v>
      </c>
    </row>
    <row r="11" spans="1:8" x14ac:dyDescent="0.25">
      <c r="A11">
        <v>17</v>
      </c>
      <c r="B11" t="s">
        <v>46</v>
      </c>
      <c r="C11" t="s">
        <v>21</v>
      </c>
      <c r="D11">
        <v>220851</v>
      </c>
      <c r="E11">
        <v>22.4</v>
      </c>
      <c r="F11" t="s">
        <v>142</v>
      </c>
      <c r="G11" s="32">
        <v>30</v>
      </c>
      <c r="H11">
        <v>22.5</v>
      </c>
    </row>
    <row r="12" spans="1:8" x14ac:dyDescent="0.25">
      <c r="A12">
        <v>8</v>
      </c>
      <c r="B12" t="s">
        <v>133</v>
      </c>
      <c r="C12" t="s">
        <v>5</v>
      </c>
      <c r="D12">
        <v>1630021</v>
      </c>
      <c r="E12">
        <v>18.399999999999999</v>
      </c>
      <c r="F12" t="s">
        <v>134</v>
      </c>
      <c r="G12" s="32">
        <v>36</v>
      </c>
      <c r="H12">
        <v>18.399999999999999</v>
      </c>
    </row>
    <row r="13" spans="1:8" x14ac:dyDescent="0.25">
      <c r="A13">
        <v>4</v>
      </c>
      <c r="B13" t="s">
        <v>126</v>
      </c>
      <c r="C13" t="s">
        <v>127</v>
      </c>
      <c r="D13">
        <v>1400665</v>
      </c>
      <c r="E13">
        <v>31</v>
      </c>
      <c r="F13" t="s">
        <v>128</v>
      </c>
      <c r="G13" s="32">
        <v>39</v>
      </c>
      <c r="H13">
        <v>29</v>
      </c>
    </row>
    <row r="14" spans="1:8" x14ac:dyDescent="0.25">
      <c r="A14">
        <v>7</v>
      </c>
      <c r="B14" t="s">
        <v>83</v>
      </c>
      <c r="C14" t="s">
        <v>5</v>
      </c>
      <c r="D14">
        <v>1630048</v>
      </c>
      <c r="E14">
        <v>19.600000000000001</v>
      </c>
      <c r="F14" t="s">
        <v>132</v>
      </c>
      <c r="G14" s="32">
        <v>38</v>
      </c>
      <c r="H14">
        <v>18.8</v>
      </c>
    </row>
    <row r="15" spans="1:8" x14ac:dyDescent="0.25">
      <c r="A15">
        <v>5</v>
      </c>
      <c r="B15" t="s">
        <v>129</v>
      </c>
      <c r="C15" t="s">
        <v>21</v>
      </c>
      <c r="D15">
        <v>220849</v>
      </c>
      <c r="E15">
        <v>17.3</v>
      </c>
      <c r="F15" t="s">
        <v>130</v>
      </c>
      <c r="G15" s="32">
        <v>39</v>
      </c>
      <c r="H15">
        <v>16.399999999999999</v>
      </c>
    </row>
    <row r="16" spans="1:8" x14ac:dyDescent="0.25">
      <c r="A16">
        <v>12</v>
      </c>
      <c r="B16" t="s">
        <v>137</v>
      </c>
      <c r="C16" t="s">
        <v>5</v>
      </c>
      <c r="D16">
        <v>1630556</v>
      </c>
      <c r="E16">
        <v>26.2</v>
      </c>
      <c r="F16" t="s">
        <v>109</v>
      </c>
      <c r="G16" s="32">
        <v>33</v>
      </c>
      <c r="H16">
        <v>26.2</v>
      </c>
    </row>
    <row r="17" spans="1:8" x14ac:dyDescent="0.25">
      <c r="A17">
        <v>10</v>
      </c>
      <c r="B17" t="s">
        <v>25</v>
      </c>
      <c r="C17" t="s">
        <v>5</v>
      </c>
      <c r="D17">
        <v>1630708</v>
      </c>
      <c r="E17">
        <v>20.2</v>
      </c>
      <c r="F17" t="s">
        <v>134</v>
      </c>
      <c r="G17" s="32">
        <v>36</v>
      </c>
      <c r="H17">
        <v>20.2</v>
      </c>
    </row>
    <row r="18" spans="1:8" x14ac:dyDescent="0.25">
      <c r="A18">
        <v>15</v>
      </c>
      <c r="B18" t="s">
        <v>10</v>
      </c>
      <c r="C18" t="s">
        <v>5</v>
      </c>
      <c r="D18">
        <v>1630397</v>
      </c>
      <c r="E18">
        <v>15.2</v>
      </c>
      <c r="F18" t="s">
        <v>140</v>
      </c>
      <c r="G18" s="32">
        <v>32</v>
      </c>
      <c r="H18">
        <v>15.3</v>
      </c>
    </row>
    <row r="19" spans="1:8" x14ac:dyDescent="0.25">
      <c r="A19">
        <v>2</v>
      </c>
      <c r="B19" t="s">
        <v>123</v>
      </c>
      <c r="C19" t="s">
        <v>5</v>
      </c>
      <c r="D19">
        <v>1630513</v>
      </c>
      <c r="E19">
        <v>40</v>
      </c>
      <c r="F19" t="s">
        <v>124</v>
      </c>
      <c r="G19" s="32">
        <v>40</v>
      </c>
      <c r="H19">
        <v>30.5</v>
      </c>
    </row>
    <row r="20" spans="1:8" x14ac:dyDescent="0.25">
      <c r="A20">
        <v>11</v>
      </c>
      <c r="B20" t="s">
        <v>87</v>
      </c>
      <c r="C20" t="s">
        <v>5</v>
      </c>
      <c r="D20">
        <v>1630625</v>
      </c>
      <c r="E20">
        <v>31.2</v>
      </c>
      <c r="F20" t="s">
        <v>136</v>
      </c>
      <c r="G20" s="32">
        <v>35</v>
      </c>
      <c r="H20">
        <v>30.7</v>
      </c>
    </row>
    <row r="21" spans="1:8" x14ac:dyDescent="0.25">
      <c r="A21">
        <v>21</v>
      </c>
      <c r="B21" t="s">
        <v>42</v>
      </c>
      <c r="C21" t="s">
        <v>5</v>
      </c>
      <c r="D21">
        <v>1630168</v>
      </c>
      <c r="E21">
        <v>29.2</v>
      </c>
      <c r="F21" t="s">
        <v>146</v>
      </c>
      <c r="G21" s="32">
        <v>29</v>
      </c>
      <c r="H21">
        <v>29.3</v>
      </c>
    </row>
    <row r="22" spans="1:8" x14ac:dyDescent="0.25">
      <c r="A22">
        <v>6</v>
      </c>
      <c r="B22" t="s">
        <v>50</v>
      </c>
      <c r="C22" t="s">
        <v>44</v>
      </c>
      <c r="D22">
        <v>210324</v>
      </c>
      <c r="E22">
        <v>25.4</v>
      </c>
      <c r="F22" t="s">
        <v>131</v>
      </c>
      <c r="G22" s="32">
        <v>39</v>
      </c>
      <c r="H22">
        <v>24.2</v>
      </c>
    </row>
    <row r="23" spans="1:8" x14ac:dyDescent="0.25">
      <c r="A23">
        <v>3</v>
      </c>
      <c r="B23" t="s">
        <v>91</v>
      </c>
      <c r="C23" t="s">
        <v>11</v>
      </c>
      <c r="D23">
        <v>1060659</v>
      </c>
      <c r="E23">
        <v>17.899999999999999</v>
      </c>
      <c r="F23" t="s">
        <v>125</v>
      </c>
      <c r="G23" s="32">
        <v>39</v>
      </c>
      <c r="H23">
        <v>17</v>
      </c>
    </row>
    <row r="24" spans="1:8" x14ac:dyDescent="0.25">
      <c r="A24">
        <v>24</v>
      </c>
      <c r="B24" t="s">
        <v>149</v>
      </c>
      <c r="C24" t="s">
        <v>150</v>
      </c>
      <c r="D24">
        <v>1120240</v>
      </c>
      <c r="E24">
        <v>39</v>
      </c>
      <c r="F24" t="s">
        <v>151</v>
      </c>
      <c r="G24" s="32">
        <v>25</v>
      </c>
      <c r="H24">
        <v>39</v>
      </c>
    </row>
    <row r="25" spans="1:8" x14ac:dyDescent="0.25">
      <c r="A25">
        <v>19</v>
      </c>
      <c r="B25" t="s">
        <v>143</v>
      </c>
      <c r="C25" t="s">
        <v>5</v>
      </c>
      <c r="D25">
        <v>1630483</v>
      </c>
      <c r="E25">
        <v>26.4</v>
      </c>
      <c r="F25" t="s">
        <v>144</v>
      </c>
      <c r="G25" s="32">
        <v>29</v>
      </c>
      <c r="H25">
        <v>26.5</v>
      </c>
    </row>
    <row r="26" spans="1:8" x14ac:dyDescent="0.25">
      <c r="A26">
        <v>23</v>
      </c>
      <c r="B26" t="s">
        <v>93</v>
      </c>
      <c r="C26" t="s">
        <v>5</v>
      </c>
      <c r="D26">
        <v>1630374</v>
      </c>
      <c r="E26">
        <v>16.8</v>
      </c>
      <c r="F26" t="s">
        <v>148</v>
      </c>
      <c r="G26" s="32">
        <v>28</v>
      </c>
      <c r="H26">
        <v>16.899999999999999</v>
      </c>
    </row>
  </sheetData>
  <sortState ref="A2:H26">
    <sortCondition ref="B2:B26"/>
  </sortState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workbookViewId="0">
      <selection activeCell="G14" sqref="G14"/>
    </sheetView>
  </sheetViews>
  <sheetFormatPr defaultColWidth="8.85546875" defaultRowHeight="15.75" x14ac:dyDescent="0.25"/>
  <cols>
    <col min="1" max="1" width="7" style="30" bestFit="1" customWidth="1"/>
    <col min="2" max="2" width="21.28515625" style="30" bestFit="1" customWidth="1"/>
    <col min="3" max="3" width="7.7109375" style="30" bestFit="1" customWidth="1"/>
    <col min="4" max="4" width="8.7109375" style="30" bestFit="1" customWidth="1"/>
    <col min="5" max="5" width="6.28515625" style="31" bestFit="1" customWidth="1"/>
    <col min="6" max="16384" width="8.85546875" style="30"/>
  </cols>
  <sheetData>
    <row r="1" spans="1:5" x14ac:dyDescent="0.25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</row>
    <row r="2" spans="1:5" x14ac:dyDescent="0.25">
      <c r="A2" s="28">
        <v>11</v>
      </c>
      <c r="B2" s="28" t="s">
        <v>9</v>
      </c>
      <c r="C2" s="28" t="s">
        <v>5</v>
      </c>
      <c r="D2" s="28">
        <v>1630717</v>
      </c>
      <c r="E2" s="29">
        <v>28</v>
      </c>
    </row>
    <row r="3" spans="1:5" x14ac:dyDescent="0.25">
      <c r="A3" s="28">
        <v>3</v>
      </c>
      <c r="B3" s="28" t="s">
        <v>19</v>
      </c>
      <c r="C3" s="28" t="s">
        <v>5</v>
      </c>
      <c r="D3" s="28">
        <v>1630491</v>
      </c>
      <c r="E3" s="29">
        <v>36</v>
      </c>
    </row>
    <row r="4" spans="1:5" x14ac:dyDescent="0.25">
      <c r="A4" s="28">
        <v>6</v>
      </c>
      <c r="B4" s="28" t="s">
        <v>75</v>
      </c>
      <c r="C4" s="28" t="s">
        <v>5</v>
      </c>
      <c r="D4" s="28">
        <v>1630355</v>
      </c>
      <c r="E4" s="29">
        <v>35</v>
      </c>
    </row>
    <row r="5" spans="1:5" x14ac:dyDescent="0.25">
      <c r="A5" s="28">
        <v>12</v>
      </c>
      <c r="B5" s="28" t="s">
        <v>24</v>
      </c>
      <c r="C5" s="28" t="s">
        <v>5</v>
      </c>
      <c r="D5" s="28">
        <v>1630496</v>
      </c>
      <c r="E5" s="29">
        <v>28</v>
      </c>
    </row>
    <row r="6" spans="1:5" x14ac:dyDescent="0.25">
      <c r="A6" s="28">
        <v>17</v>
      </c>
      <c r="B6" s="28" t="s">
        <v>6</v>
      </c>
      <c r="C6" s="28" t="s">
        <v>5</v>
      </c>
      <c r="D6" s="28">
        <v>1630010</v>
      </c>
      <c r="E6" s="29">
        <v>22</v>
      </c>
    </row>
    <row r="7" spans="1:5" x14ac:dyDescent="0.25">
      <c r="A7" s="28">
        <v>16</v>
      </c>
      <c r="B7" s="28" t="s">
        <v>20</v>
      </c>
      <c r="C7" s="28" t="s">
        <v>21</v>
      </c>
      <c r="D7" s="28">
        <v>220072</v>
      </c>
      <c r="E7" s="29">
        <v>24</v>
      </c>
    </row>
    <row r="8" spans="1:5" x14ac:dyDescent="0.25">
      <c r="A8" s="28">
        <v>7</v>
      </c>
      <c r="B8" s="28" t="s">
        <v>18</v>
      </c>
      <c r="C8" s="28" t="s">
        <v>5</v>
      </c>
      <c r="D8" s="28">
        <v>1630584</v>
      </c>
      <c r="E8" s="29">
        <v>35</v>
      </c>
    </row>
    <row r="9" spans="1:5" x14ac:dyDescent="0.25">
      <c r="A9" s="28">
        <v>1</v>
      </c>
      <c r="B9" s="28" t="s">
        <v>74</v>
      </c>
      <c r="C9" s="28" t="s">
        <v>5</v>
      </c>
      <c r="D9" s="28">
        <v>1630493</v>
      </c>
      <c r="E9" s="29">
        <v>43</v>
      </c>
    </row>
    <row r="10" spans="1:5" x14ac:dyDescent="0.25">
      <c r="A10" s="28">
        <v>10</v>
      </c>
      <c r="B10" s="28" t="s">
        <v>78</v>
      </c>
      <c r="C10" s="28" t="s">
        <v>5</v>
      </c>
      <c r="D10" s="28">
        <v>1630458</v>
      </c>
      <c r="E10" s="29">
        <v>33</v>
      </c>
    </row>
    <row r="11" spans="1:5" x14ac:dyDescent="0.25">
      <c r="A11" s="28">
        <v>9</v>
      </c>
      <c r="B11" s="28" t="s">
        <v>77</v>
      </c>
      <c r="C11" s="28" t="s">
        <v>5</v>
      </c>
      <c r="D11" s="28">
        <v>1630143</v>
      </c>
      <c r="E11" s="29">
        <v>34</v>
      </c>
    </row>
    <row r="12" spans="1:5" x14ac:dyDescent="0.25">
      <c r="A12" s="28">
        <v>5</v>
      </c>
      <c r="B12" s="28" t="s">
        <v>15</v>
      </c>
      <c r="C12" s="28" t="s">
        <v>11</v>
      </c>
      <c r="D12" s="28">
        <v>1060302</v>
      </c>
      <c r="E12" s="29">
        <v>35</v>
      </c>
    </row>
    <row r="13" spans="1:5" x14ac:dyDescent="0.25">
      <c r="A13" s="28">
        <v>14</v>
      </c>
      <c r="B13" s="28" t="s">
        <v>8</v>
      </c>
      <c r="C13" s="28" t="s">
        <v>5</v>
      </c>
      <c r="D13" s="28">
        <v>1630011</v>
      </c>
      <c r="E13" s="29">
        <v>25</v>
      </c>
    </row>
    <row r="14" spans="1:5" x14ac:dyDescent="0.25">
      <c r="A14" s="28">
        <v>2</v>
      </c>
      <c r="B14" s="28" t="s">
        <v>16</v>
      </c>
      <c r="C14" s="28" t="s">
        <v>5</v>
      </c>
      <c r="D14" s="28">
        <v>1630124</v>
      </c>
      <c r="E14" s="29">
        <v>39</v>
      </c>
    </row>
    <row r="15" spans="1:5" x14ac:dyDescent="0.25">
      <c r="A15" s="28">
        <v>8</v>
      </c>
      <c r="B15" s="28" t="s">
        <v>76</v>
      </c>
      <c r="C15" s="28" t="s">
        <v>5</v>
      </c>
      <c r="D15" s="28">
        <v>1630524</v>
      </c>
      <c r="E15" s="29">
        <v>34</v>
      </c>
    </row>
    <row r="16" spans="1:5" x14ac:dyDescent="0.25">
      <c r="A16" s="28">
        <v>15</v>
      </c>
      <c r="B16" s="28" t="s">
        <v>80</v>
      </c>
      <c r="C16" s="28" t="s">
        <v>5</v>
      </c>
      <c r="D16" s="28">
        <v>1630499</v>
      </c>
      <c r="E16" s="29">
        <v>25</v>
      </c>
    </row>
    <row r="17" spans="1:5" x14ac:dyDescent="0.25">
      <c r="A17" s="28">
        <v>4</v>
      </c>
      <c r="B17" s="28" t="s">
        <v>14</v>
      </c>
      <c r="C17" s="28" t="s">
        <v>11</v>
      </c>
      <c r="D17" s="28">
        <v>1060499</v>
      </c>
      <c r="E17" s="29">
        <v>35</v>
      </c>
    </row>
    <row r="18" spans="1:5" x14ac:dyDescent="0.25">
      <c r="A18" s="28">
        <v>13</v>
      </c>
      <c r="B18" s="28" t="s">
        <v>79</v>
      </c>
      <c r="C18" s="28" t="s">
        <v>5</v>
      </c>
      <c r="D18" s="28">
        <v>1630068</v>
      </c>
      <c r="E18" s="29">
        <v>26</v>
      </c>
    </row>
  </sheetData>
  <sortState ref="A2:E18">
    <sortCondition ref="B2:B18"/>
  </sortState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2"/>
  <sheetViews>
    <sheetView workbookViewId="0">
      <selection activeCell="G18" sqref="G18"/>
    </sheetView>
  </sheetViews>
  <sheetFormatPr defaultRowHeight="15" x14ac:dyDescent="0.25"/>
  <cols>
    <col min="1" max="1" width="6.28515625" bestFit="1" customWidth="1"/>
    <col min="2" max="2" width="18.28515625" bestFit="1" customWidth="1"/>
    <col min="3" max="3" width="6.85546875" bestFit="1" customWidth="1"/>
    <col min="4" max="4" width="8" bestFit="1" customWidth="1"/>
    <col min="5" max="5" width="5.5703125" bestFit="1" customWidth="1"/>
  </cols>
  <sheetData>
    <row r="1" spans="1:5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x14ac:dyDescent="0.25">
      <c r="A2" s="27">
        <v>15</v>
      </c>
      <c r="B2" s="27" t="s">
        <v>90</v>
      </c>
      <c r="C2" s="27" t="s">
        <v>5</v>
      </c>
      <c r="D2" s="27">
        <v>1630721</v>
      </c>
      <c r="E2" s="27">
        <v>32</v>
      </c>
    </row>
    <row r="3" spans="1:5" x14ac:dyDescent="0.25">
      <c r="A3" s="27">
        <v>7</v>
      </c>
      <c r="B3" s="27" t="s">
        <v>84</v>
      </c>
      <c r="C3" s="27" t="s">
        <v>5</v>
      </c>
      <c r="D3" s="27">
        <v>1630127</v>
      </c>
      <c r="E3" s="27">
        <v>36</v>
      </c>
    </row>
    <row r="4" spans="1:5" x14ac:dyDescent="0.25">
      <c r="A4" s="27">
        <v>5</v>
      </c>
      <c r="B4" s="27" t="s">
        <v>81</v>
      </c>
      <c r="C4" s="27" t="s">
        <v>82</v>
      </c>
      <c r="D4" s="27">
        <v>140853</v>
      </c>
      <c r="E4" s="27">
        <v>37</v>
      </c>
    </row>
    <row r="5" spans="1:5" x14ac:dyDescent="0.25">
      <c r="A5" s="27">
        <v>11</v>
      </c>
      <c r="B5" s="27" t="s">
        <v>86</v>
      </c>
      <c r="C5" s="27" t="s">
        <v>5</v>
      </c>
      <c r="D5" s="27">
        <v>1630525</v>
      </c>
      <c r="E5" s="27">
        <v>33</v>
      </c>
    </row>
    <row r="6" spans="1:5" x14ac:dyDescent="0.25">
      <c r="A6" s="27">
        <v>14</v>
      </c>
      <c r="B6" s="27" t="s">
        <v>89</v>
      </c>
      <c r="C6" s="27" t="s">
        <v>21</v>
      </c>
      <c r="D6" s="27">
        <v>220762</v>
      </c>
      <c r="E6" s="27">
        <v>32</v>
      </c>
    </row>
    <row r="7" spans="1:5" x14ac:dyDescent="0.25">
      <c r="A7" s="27">
        <v>19</v>
      </c>
      <c r="B7" s="27" t="s">
        <v>47</v>
      </c>
      <c r="C7" s="27" t="s">
        <v>5</v>
      </c>
      <c r="D7" s="27">
        <v>1630698</v>
      </c>
      <c r="E7" s="27">
        <v>28</v>
      </c>
    </row>
    <row r="8" spans="1:5" x14ac:dyDescent="0.25">
      <c r="A8" s="27">
        <v>4</v>
      </c>
      <c r="B8" s="27" t="s">
        <v>46</v>
      </c>
      <c r="C8" s="27" t="s">
        <v>21</v>
      </c>
      <c r="D8" s="27">
        <v>220851</v>
      </c>
      <c r="E8" s="27">
        <v>38</v>
      </c>
    </row>
    <row r="9" spans="1:5" x14ac:dyDescent="0.25">
      <c r="A9" s="27">
        <v>1</v>
      </c>
      <c r="B9" s="27" t="s">
        <v>57</v>
      </c>
      <c r="C9" s="27" t="s">
        <v>5</v>
      </c>
      <c r="D9" s="27">
        <v>1630425</v>
      </c>
      <c r="E9" s="27">
        <v>40</v>
      </c>
    </row>
    <row r="10" spans="1:5" x14ac:dyDescent="0.25">
      <c r="A10" s="27">
        <v>13</v>
      </c>
      <c r="B10" s="27" t="s">
        <v>88</v>
      </c>
      <c r="C10" s="27" t="s">
        <v>5</v>
      </c>
      <c r="D10" s="27">
        <v>1630324</v>
      </c>
      <c r="E10" s="27">
        <v>33</v>
      </c>
    </row>
    <row r="11" spans="1:5" x14ac:dyDescent="0.25">
      <c r="A11" s="27">
        <v>9</v>
      </c>
      <c r="B11" s="27" t="s">
        <v>34</v>
      </c>
      <c r="C11" s="27" t="s">
        <v>5</v>
      </c>
      <c r="D11" s="27">
        <v>1630722</v>
      </c>
      <c r="E11" s="27">
        <v>36</v>
      </c>
    </row>
    <row r="12" spans="1:5" x14ac:dyDescent="0.25">
      <c r="A12" s="27">
        <v>6</v>
      </c>
      <c r="B12" s="27" t="s">
        <v>83</v>
      </c>
      <c r="C12" s="27" t="s">
        <v>5</v>
      </c>
      <c r="D12" s="27">
        <v>1630048</v>
      </c>
      <c r="E12" s="27">
        <v>37</v>
      </c>
    </row>
    <row r="13" spans="1:5" x14ac:dyDescent="0.25">
      <c r="A13" s="27">
        <v>8</v>
      </c>
      <c r="B13" s="27" t="s">
        <v>60</v>
      </c>
      <c r="C13" s="27" t="s">
        <v>21</v>
      </c>
      <c r="D13" s="27">
        <v>220881</v>
      </c>
      <c r="E13" s="27">
        <v>36</v>
      </c>
    </row>
    <row r="14" spans="1:5" x14ac:dyDescent="0.25">
      <c r="A14" s="27">
        <v>17</v>
      </c>
      <c r="B14" s="27" t="s">
        <v>92</v>
      </c>
      <c r="C14" s="27" t="s">
        <v>5</v>
      </c>
      <c r="D14" s="27">
        <v>1630059</v>
      </c>
      <c r="E14" s="27">
        <v>30</v>
      </c>
    </row>
    <row r="15" spans="1:5" x14ac:dyDescent="0.25">
      <c r="A15" s="27">
        <v>3</v>
      </c>
      <c r="B15" s="27" t="s">
        <v>10</v>
      </c>
      <c r="C15" s="27" t="s">
        <v>5</v>
      </c>
      <c r="D15" s="27">
        <v>1630397</v>
      </c>
      <c r="E15" s="27">
        <v>39</v>
      </c>
    </row>
    <row r="16" spans="1:5" x14ac:dyDescent="0.25">
      <c r="A16" s="27">
        <v>12</v>
      </c>
      <c r="B16" s="27" t="s">
        <v>87</v>
      </c>
      <c r="C16" s="27" t="s">
        <v>5</v>
      </c>
      <c r="D16" s="27">
        <v>1630625</v>
      </c>
      <c r="E16" s="27">
        <v>33</v>
      </c>
    </row>
    <row r="17" spans="1:5" x14ac:dyDescent="0.25">
      <c r="A17" s="27">
        <v>18</v>
      </c>
      <c r="B17" s="27" t="s">
        <v>50</v>
      </c>
      <c r="C17" s="27" t="s">
        <v>44</v>
      </c>
      <c r="D17" s="27">
        <v>210324</v>
      </c>
      <c r="E17" s="27">
        <v>28</v>
      </c>
    </row>
    <row r="18" spans="1:5" x14ac:dyDescent="0.25">
      <c r="A18" s="27">
        <v>16</v>
      </c>
      <c r="B18" s="27" t="s">
        <v>91</v>
      </c>
      <c r="C18" s="27" t="s">
        <v>11</v>
      </c>
      <c r="D18" s="27">
        <v>1060659</v>
      </c>
      <c r="E18" s="27">
        <v>31</v>
      </c>
    </row>
    <row r="19" spans="1:5" x14ac:dyDescent="0.25">
      <c r="A19" s="27">
        <v>2</v>
      </c>
      <c r="B19" s="27" t="s">
        <v>55</v>
      </c>
      <c r="C19" s="27" t="s">
        <v>5</v>
      </c>
      <c r="D19" s="27">
        <v>1630606</v>
      </c>
      <c r="E19" s="27">
        <v>39</v>
      </c>
    </row>
    <row r="20" spans="1:5" x14ac:dyDescent="0.25">
      <c r="A20" s="27">
        <v>21</v>
      </c>
      <c r="B20" s="27" t="s">
        <v>94</v>
      </c>
      <c r="C20" s="27" t="s">
        <v>5</v>
      </c>
      <c r="D20" s="27">
        <v>1630642</v>
      </c>
      <c r="E20" s="27">
        <v>19</v>
      </c>
    </row>
    <row r="21" spans="1:5" x14ac:dyDescent="0.25">
      <c r="A21" s="27">
        <v>10</v>
      </c>
      <c r="B21" s="27" t="s">
        <v>85</v>
      </c>
      <c r="C21" s="27" t="s">
        <v>5</v>
      </c>
      <c r="D21" s="27">
        <v>1630597</v>
      </c>
      <c r="E21" s="27">
        <v>34</v>
      </c>
    </row>
    <row r="22" spans="1:5" x14ac:dyDescent="0.25">
      <c r="A22" s="27">
        <v>20</v>
      </c>
      <c r="B22" s="27" t="s">
        <v>93</v>
      </c>
      <c r="C22" s="27" t="s">
        <v>5</v>
      </c>
      <c r="D22" s="27">
        <v>1630374</v>
      </c>
      <c r="E22" s="27">
        <v>28</v>
      </c>
    </row>
  </sheetData>
  <sortState ref="A2:E22">
    <sortCondition ref="B2:B22"/>
  </sortState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workbookViewId="0"/>
  </sheetViews>
  <sheetFormatPr defaultRowHeight="15" x14ac:dyDescent="0.25"/>
  <cols>
    <col min="1" max="1" width="6.5703125" bestFit="1" customWidth="1"/>
    <col min="2" max="2" width="19.140625" bestFit="1" customWidth="1"/>
    <col min="3" max="3" width="7.42578125" bestFit="1" customWidth="1"/>
    <col min="4" max="4" width="8" bestFit="1" customWidth="1"/>
    <col min="5" max="5" width="6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49</v>
      </c>
      <c r="C2" t="s">
        <v>5</v>
      </c>
      <c r="D2">
        <v>1630135</v>
      </c>
      <c r="E2">
        <v>42</v>
      </c>
    </row>
    <row r="3" spans="1:5" x14ac:dyDescent="0.25">
      <c r="A3">
        <v>2</v>
      </c>
      <c r="B3" t="s">
        <v>8</v>
      </c>
      <c r="C3" t="s">
        <v>5</v>
      </c>
      <c r="D3">
        <v>1630011</v>
      </c>
      <c r="E3">
        <v>41</v>
      </c>
    </row>
    <row r="4" spans="1:5" x14ac:dyDescent="0.25">
      <c r="A4">
        <v>3</v>
      </c>
      <c r="B4" t="s">
        <v>12</v>
      </c>
      <c r="C4" t="s">
        <v>5</v>
      </c>
      <c r="D4">
        <v>1630044</v>
      </c>
      <c r="E4">
        <v>40</v>
      </c>
    </row>
    <row r="5" spans="1:5" x14ac:dyDescent="0.25">
      <c r="A5">
        <v>4</v>
      </c>
      <c r="B5" t="s">
        <v>19</v>
      </c>
      <c r="C5" t="s">
        <v>5</v>
      </c>
      <c r="D5">
        <v>1630491</v>
      </c>
      <c r="E5">
        <v>38</v>
      </c>
    </row>
    <row r="6" spans="1:5" x14ac:dyDescent="0.25">
      <c r="A6">
        <v>5</v>
      </c>
      <c r="B6" t="s">
        <v>32</v>
      </c>
      <c r="C6" t="s">
        <v>5</v>
      </c>
      <c r="D6">
        <v>1630121</v>
      </c>
      <c r="E6">
        <v>38</v>
      </c>
    </row>
    <row r="7" spans="1:5" x14ac:dyDescent="0.25">
      <c r="A7">
        <v>6</v>
      </c>
      <c r="B7" t="s">
        <v>66</v>
      </c>
      <c r="C7" t="s">
        <v>59</v>
      </c>
      <c r="D7">
        <v>171141</v>
      </c>
      <c r="E7">
        <v>37</v>
      </c>
    </row>
    <row r="8" spans="1:5" x14ac:dyDescent="0.25">
      <c r="A8">
        <v>7</v>
      </c>
      <c r="B8" t="s">
        <v>37</v>
      </c>
      <c r="C8" t="s">
        <v>5</v>
      </c>
      <c r="D8">
        <v>1630710</v>
      </c>
      <c r="E8">
        <v>32</v>
      </c>
    </row>
    <row r="9" spans="1:5" x14ac:dyDescent="0.25">
      <c r="A9">
        <v>8</v>
      </c>
      <c r="B9" t="s">
        <v>14</v>
      </c>
      <c r="C9" t="s">
        <v>11</v>
      </c>
      <c r="D9">
        <v>1060499</v>
      </c>
      <c r="E9">
        <v>31</v>
      </c>
    </row>
    <row r="10" spans="1:5" x14ac:dyDescent="0.25">
      <c r="A10">
        <v>9</v>
      </c>
      <c r="B10" t="s">
        <v>15</v>
      </c>
      <c r="C10" t="s">
        <v>11</v>
      </c>
      <c r="D10">
        <v>1060302</v>
      </c>
      <c r="E10">
        <v>31</v>
      </c>
    </row>
    <row r="11" spans="1:5" x14ac:dyDescent="0.25">
      <c r="A11">
        <v>10</v>
      </c>
      <c r="B11" t="s">
        <v>20</v>
      </c>
      <c r="C11" t="s">
        <v>21</v>
      </c>
      <c r="D11">
        <v>220072</v>
      </c>
      <c r="E11">
        <v>31</v>
      </c>
    </row>
    <row r="12" spans="1:5" x14ac:dyDescent="0.25">
      <c r="A12">
        <v>11</v>
      </c>
      <c r="B12" t="s">
        <v>18</v>
      </c>
      <c r="C12" t="s">
        <v>5</v>
      </c>
      <c r="D12">
        <v>1630584</v>
      </c>
      <c r="E12">
        <v>30</v>
      </c>
    </row>
    <row r="13" spans="1:5" x14ac:dyDescent="0.25">
      <c r="A13">
        <v>12</v>
      </c>
      <c r="B13" t="s">
        <v>9</v>
      </c>
      <c r="C13" t="s">
        <v>5</v>
      </c>
      <c r="D13">
        <v>1630717</v>
      </c>
      <c r="E13">
        <v>29</v>
      </c>
    </row>
    <row r="14" spans="1:5" x14ac:dyDescent="0.25">
      <c r="A14">
        <v>13</v>
      </c>
      <c r="B14" t="s">
        <v>22</v>
      </c>
      <c r="C14" t="s">
        <v>11</v>
      </c>
      <c r="D14">
        <v>1060433</v>
      </c>
      <c r="E14">
        <v>28</v>
      </c>
    </row>
    <row r="15" spans="1:5" x14ac:dyDescent="0.25">
      <c r="A15">
        <v>14</v>
      </c>
      <c r="B15" t="s">
        <v>24</v>
      </c>
      <c r="C15" t="s">
        <v>5</v>
      </c>
      <c r="D15">
        <v>1630496</v>
      </c>
      <c r="E15">
        <v>27</v>
      </c>
    </row>
    <row r="16" spans="1:5" x14ac:dyDescent="0.25">
      <c r="A16">
        <v>15</v>
      </c>
      <c r="B16" t="s">
        <v>67</v>
      </c>
      <c r="C16" t="s">
        <v>5</v>
      </c>
      <c r="D16">
        <v>1630186</v>
      </c>
      <c r="E16">
        <v>27</v>
      </c>
    </row>
    <row r="17" spans="1:5" x14ac:dyDescent="0.25">
      <c r="A17">
        <v>16</v>
      </c>
      <c r="B17" t="s">
        <v>16</v>
      </c>
      <c r="C17" t="s">
        <v>5</v>
      </c>
      <c r="D17">
        <v>1630124</v>
      </c>
      <c r="E17">
        <v>26</v>
      </c>
    </row>
    <row r="18" spans="1:5" x14ac:dyDescent="0.25">
      <c r="A18">
        <v>17</v>
      </c>
      <c r="B18" t="s">
        <v>6</v>
      </c>
      <c r="C18" t="s">
        <v>5</v>
      </c>
      <c r="D18">
        <v>1630010</v>
      </c>
      <c r="E18">
        <v>26</v>
      </c>
    </row>
    <row r="19" spans="1:5" x14ac:dyDescent="0.25">
      <c r="A19">
        <v>18</v>
      </c>
      <c r="B19" t="s">
        <v>68</v>
      </c>
      <c r="C19" t="s">
        <v>69</v>
      </c>
      <c r="D19">
        <v>106519</v>
      </c>
      <c r="E19">
        <v>23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1"/>
  <sheetViews>
    <sheetView workbookViewId="0">
      <selection activeCell="B8" sqref="B8"/>
    </sheetView>
  </sheetViews>
  <sheetFormatPr defaultRowHeight="15" x14ac:dyDescent="0.25"/>
  <cols>
    <col min="1" max="1" width="6.5703125" bestFit="1" customWidth="1"/>
    <col min="2" max="2" width="18.7109375" bestFit="1" customWidth="1"/>
    <col min="3" max="3" width="7.5703125" bestFit="1" customWidth="1"/>
    <col min="4" max="4" width="8" bestFit="1" customWidth="1"/>
    <col min="5" max="5" width="6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50</v>
      </c>
      <c r="C2" t="s">
        <v>44</v>
      </c>
      <c r="D2">
        <v>210324</v>
      </c>
      <c r="E2">
        <v>47</v>
      </c>
    </row>
    <row r="3" spans="1:5" x14ac:dyDescent="0.25">
      <c r="A3">
        <v>2</v>
      </c>
      <c r="B3" t="s">
        <v>48</v>
      </c>
      <c r="C3" t="s">
        <v>26</v>
      </c>
      <c r="D3">
        <v>1310346</v>
      </c>
      <c r="E3">
        <v>42</v>
      </c>
    </row>
    <row r="4" spans="1:5" x14ac:dyDescent="0.25">
      <c r="A4">
        <v>3</v>
      </c>
      <c r="B4" t="s">
        <v>55</v>
      </c>
      <c r="C4" t="s">
        <v>5</v>
      </c>
      <c r="D4">
        <v>1630606</v>
      </c>
      <c r="E4">
        <v>41</v>
      </c>
    </row>
    <row r="5" spans="1:5" x14ac:dyDescent="0.25">
      <c r="A5">
        <v>4</v>
      </c>
      <c r="B5" t="s">
        <v>27</v>
      </c>
      <c r="C5" t="s">
        <v>5</v>
      </c>
      <c r="D5">
        <v>1630703</v>
      </c>
      <c r="E5">
        <v>40</v>
      </c>
    </row>
    <row r="6" spans="1:5" x14ac:dyDescent="0.25">
      <c r="A6">
        <v>5</v>
      </c>
      <c r="B6" t="s">
        <v>46</v>
      </c>
      <c r="C6" t="s">
        <v>21</v>
      </c>
      <c r="D6">
        <v>220851</v>
      </c>
      <c r="E6">
        <v>40</v>
      </c>
    </row>
    <row r="7" spans="1:5" x14ac:dyDescent="0.25">
      <c r="A7">
        <v>6</v>
      </c>
      <c r="B7" t="s">
        <v>34</v>
      </c>
      <c r="C7" t="s">
        <v>5</v>
      </c>
      <c r="D7">
        <v>1630722</v>
      </c>
      <c r="E7">
        <v>40</v>
      </c>
    </row>
    <row r="8" spans="1:5" x14ac:dyDescent="0.25">
      <c r="A8">
        <v>7</v>
      </c>
      <c r="B8" t="s">
        <v>40</v>
      </c>
      <c r="C8" t="s">
        <v>5</v>
      </c>
      <c r="D8">
        <v>1630489</v>
      </c>
      <c r="E8">
        <v>39</v>
      </c>
    </row>
    <row r="9" spans="1:5" x14ac:dyDescent="0.25">
      <c r="A9">
        <v>8</v>
      </c>
      <c r="B9" t="s">
        <v>56</v>
      </c>
      <c r="C9" t="s">
        <v>5</v>
      </c>
      <c r="D9">
        <v>1630665</v>
      </c>
      <c r="E9">
        <v>39</v>
      </c>
    </row>
    <row r="10" spans="1:5" x14ac:dyDescent="0.25">
      <c r="A10">
        <v>9</v>
      </c>
      <c r="B10" t="s">
        <v>7</v>
      </c>
      <c r="C10" t="s">
        <v>5</v>
      </c>
      <c r="D10">
        <v>1630636</v>
      </c>
      <c r="E10">
        <v>39</v>
      </c>
    </row>
    <row r="11" spans="1:5" x14ac:dyDescent="0.25">
      <c r="A11">
        <v>10</v>
      </c>
      <c r="B11" t="s">
        <v>42</v>
      </c>
      <c r="C11" t="s">
        <v>5</v>
      </c>
      <c r="D11">
        <v>1630168</v>
      </c>
      <c r="E11">
        <v>38</v>
      </c>
    </row>
    <row r="12" spans="1:5" x14ac:dyDescent="0.25">
      <c r="A12">
        <v>11</v>
      </c>
      <c r="B12" t="s">
        <v>38</v>
      </c>
      <c r="C12" t="s">
        <v>5</v>
      </c>
      <c r="D12">
        <v>1630687</v>
      </c>
      <c r="E12">
        <v>37</v>
      </c>
    </row>
    <row r="13" spans="1:5" x14ac:dyDescent="0.25">
      <c r="A13">
        <v>12</v>
      </c>
      <c r="B13" t="s">
        <v>57</v>
      </c>
      <c r="C13" t="s">
        <v>5</v>
      </c>
      <c r="D13">
        <v>1630425</v>
      </c>
      <c r="E13">
        <v>37</v>
      </c>
    </row>
    <row r="14" spans="1:5" x14ac:dyDescent="0.25">
      <c r="A14">
        <v>13</v>
      </c>
      <c r="B14" t="s">
        <v>33</v>
      </c>
      <c r="C14" t="s">
        <v>23</v>
      </c>
      <c r="D14">
        <v>662695</v>
      </c>
      <c r="E14">
        <v>37</v>
      </c>
    </row>
    <row r="15" spans="1:5" x14ac:dyDescent="0.25">
      <c r="A15">
        <v>14</v>
      </c>
      <c r="B15" t="s">
        <v>58</v>
      </c>
      <c r="C15" t="s">
        <v>59</v>
      </c>
      <c r="D15">
        <v>171496</v>
      </c>
      <c r="E15">
        <v>35</v>
      </c>
    </row>
    <row r="16" spans="1:5" x14ac:dyDescent="0.25">
      <c r="A16">
        <v>15</v>
      </c>
      <c r="B16" t="s">
        <v>60</v>
      </c>
      <c r="C16" t="s">
        <v>21</v>
      </c>
      <c r="D16">
        <v>220881</v>
      </c>
      <c r="E16">
        <v>35</v>
      </c>
    </row>
    <row r="17" spans="1:5" x14ac:dyDescent="0.25">
      <c r="A17">
        <v>16</v>
      </c>
      <c r="B17" t="s">
        <v>45</v>
      </c>
      <c r="C17" t="s">
        <v>5</v>
      </c>
      <c r="D17">
        <v>1630695</v>
      </c>
      <c r="E17">
        <v>34</v>
      </c>
    </row>
    <row r="18" spans="1:5" x14ac:dyDescent="0.25">
      <c r="A18">
        <v>17</v>
      </c>
      <c r="B18" t="s">
        <v>61</v>
      </c>
      <c r="C18" t="s">
        <v>5</v>
      </c>
      <c r="D18">
        <v>1630302</v>
      </c>
      <c r="E18">
        <v>33</v>
      </c>
    </row>
    <row r="19" spans="1:5" x14ac:dyDescent="0.25">
      <c r="A19">
        <v>18</v>
      </c>
      <c r="B19" t="s">
        <v>41</v>
      </c>
      <c r="C19" t="s">
        <v>5</v>
      </c>
      <c r="D19">
        <v>1630628</v>
      </c>
      <c r="E19">
        <v>33</v>
      </c>
    </row>
    <row r="20" spans="1:5" x14ac:dyDescent="0.25">
      <c r="A20">
        <v>19</v>
      </c>
      <c r="B20" t="s">
        <v>25</v>
      </c>
      <c r="C20" t="s">
        <v>5</v>
      </c>
      <c r="D20">
        <v>1630708</v>
      </c>
      <c r="E20">
        <v>33</v>
      </c>
    </row>
    <row r="21" spans="1:5" x14ac:dyDescent="0.25">
      <c r="A21">
        <v>20</v>
      </c>
      <c r="B21" t="s">
        <v>47</v>
      </c>
      <c r="C21" t="s">
        <v>5</v>
      </c>
      <c r="D21">
        <v>1630698</v>
      </c>
      <c r="E21">
        <v>31</v>
      </c>
    </row>
    <row r="22" spans="1:5" x14ac:dyDescent="0.25">
      <c r="A22">
        <v>21</v>
      </c>
      <c r="B22" t="s">
        <v>10</v>
      </c>
      <c r="C22" t="s">
        <v>5</v>
      </c>
      <c r="D22">
        <v>1630397</v>
      </c>
      <c r="E22">
        <v>31</v>
      </c>
    </row>
    <row r="23" spans="1:5" x14ac:dyDescent="0.25">
      <c r="A23">
        <v>22</v>
      </c>
      <c r="B23" t="s">
        <v>43</v>
      </c>
      <c r="C23" t="s">
        <v>5</v>
      </c>
      <c r="D23">
        <v>1630696</v>
      </c>
      <c r="E23">
        <v>31</v>
      </c>
    </row>
    <row r="24" spans="1:5" x14ac:dyDescent="0.25">
      <c r="A24">
        <v>23</v>
      </c>
      <c r="B24" t="s">
        <v>52</v>
      </c>
      <c r="C24" t="s">
        <v>21</v>
      </c>
      <c r="D24">
        <v>220025</v>
      </c>
      <c r="E24">
        <v>29</v>
      </c>
    </row>
    <row r="25" spans="1:5" x14ac:dyDescent="0.25">
      <c r="A25">
        <v>24</v>
      </c>
      <c r="B25" t="s">
        <v>13</v>
      </c>
      <c r="C25" t="s">
        <v>5</v>
      </c>
      <c r="D25">
        <v>1630008</v>
      </c>
      <c r="E25">
        <v>28</v>
      </c>
    </row>
    <row r="26" spans="1:5" x14ac:dyDescent="0.25">
      <c r="A26">
        <v>25</v>
      </c>
      <c r="B26" t="s">
        <v>62</v>
      </c>
      <c r="C26" t="s">
        <v>63</v>
      </c>
      <c r="D26">
        <v>970035</v>
      </c>
      <c r="E26">
        <v>28</v>
      </c>
    </row>
    <row r="27" spans="1:5" x14ac:dyDescent="0.25">
      <c r="A27">
        <v>26</v>
      </c>
      <c r="B27" t="s">
        <v>35</v>
      </c>
      <c r="C27" t="s">
        <v>5</v>
      </c>
      <c r="D27">
        <v>1630149</v>
      </c>
      <c r="E27">
        <v>28</v>
      </c>
    </row>
    <row r="28" spans="1:5" x14ac:dyDescent="0.25">
      <c r="A28">
        <v>27</v>
      </c>
      <c r="B28" t="s">
        <v>64</v>
      </c>
      <c r="C28" t="s">
        <v>5</v>
      </c>
      <c r="D28">
        <v>1630650</v>
      </c>
      <c r="E28">
        <v>27</v>
      </c>
    </row>
    <row r="29" spans="1:5" x14ac:dyDescent="0.25">
      <c r="A29">
        <v>28</v>
      </c>
      <c r="B29" t="s">
        <v>39</v>
      </c>
      <c r="C29" t="s">
        <v>5</v>
      </c>
      <c r="D29">
        <v>1630237</v>
      </c>
      <c r="E29">
        <v>26</v>
      </c>
    </row>
    <row r="30" spans="1:5" x14ac:dyDescent="0.25">
      <c r="A30">
        <v>29</v>
      </c>
      <c r="B30" t="s">
        <v>65</v>
      </c>
      <c r="C30" t="s">
        <v>5</v>
      </c>
      <c r="D30">
        <v>1630303</v>
      </c>
      <c r="E30">
        <v>26</v>
      </c>
    </row>
    <row r="31" spans="1:5" x14ac:dyDescent="0.25">
      <c r="A31">
        <v>30</v>
      </c>
      <c r="B31" t="s">
        <v>17</v>
      </c>
      <c r="C31" t="s">
        <v>11</v>
      </c>
      <c r="D31">
        <v>1060570</v>
      </c>
      <c r="E31">
        <v>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141"/>
  <sheetViews>
    <sheetView zoomScale="115" zoomScaleNormal="115" workbookViewId="0"/>
  </sheetViews>
  <sheetFormatPr defaultRowHeight="15" x14ac:dyDescent="0.25"/>
  <cols>
    <col min="1" max="1" width="9.42578125" style="36" bestFit="1" customWidth="1"/>
    <col min="2" max="2" width="22.42578125" style="37" customWidth="1"/>
    <col min="3" max="3" width="10.28515625" style="36" customWidth="1"/>
    <col min="4" max="5" width="12.42578125" style="36" customWidth="1"/>
    <col min="6" max="6" width="13" style="36" customWidth="1"/>
  </cols>
  <sheetData>
    <row r="1" spans="1:6" x14ac:dyDescent="0.25">
      <c r="A1" s="33" t="s">
        <v>51</v>
      </c>
      <c r="B1" s="12" t="s">
        <v>1</v>
      </c>
      <c r="C1" s="33" t="s">
        <v>2</v>
      </c>
      <c r="D1" s="33" t="s">
        <v>3</v>
      </c>
      <c r="E1" s="33" t="s">
        <v>71</v>
      </c>
      <c r="F1" s="33" t="s">
        <v>70</v>
      </c>
    </row>
    <row r="2" spans="1:6" x14ac:dyDescent="0.25">
      <c r="A2" s="57" t="s">
        <v>53</v>
      </c>
      <c r="B2" s="49" t="s">
        <v>281</v>
      </c>
      <c r="C2" s="57" t="s">
        <v>275</v>
      </c>
      <c r="D2" s="57">
        <v>910867</v>
      </c>
      <c r="E2" s="57">
        <v>25.3</v>
      </c>
      <c r="F2" s="55">
        <v>43345</v>
      </c>
    </row>
    <row r="3" spans="1:6" x14ac:dyDescent="0.25">
      <c r="A3" s="33" t="s">
        <v>54</v>
      </c>
      <c r="B3" s="12" t="s">
        <v>67</v>
      </c>
      <c r="C3" s="33" t="s">
        <v>5</v>
      </c>
      <c r="D3" s="33">
        <v>1630186</v>
      </c>
      <c r="E3" s="34">
        <v>10.5</v>
      </c>
      <c r="F3" s="35">
        <v>43282</v>
      </c>
    </row>
    <row r="4" spans="1:6" x14ac:dyDescent="0.25">
      <c r="A4" s="33" t="s">
        <v>54</v>
      </c>
      <c r="B4" s="12" t="s">
        <v>9</v>
      </c>
      <c r="C4" s="33" t="s">
        <v>5</v>
      </c>
      <c r="D4" s="33">
        <v>1630717</v>
      </c>
      <c r="E4" s="34">
        <v>12.2</v>
      </c>
      <c r="F4" s="35">
        <v>43282</v>
      </c>
    </row>
    <row r="5" spans="1:6" x14ac:dyDescent="0.25">
      <c r="A5" s="33" t="s">
        <v>53</v>
      </c>
      <c r="B5" s="12" t="s">
        <v>39</v>
      </c>
      <c r="C5" s="33" t="s">
        <v>5</v>
      </c>
      <c r="D5" s="33">
        <v>1630237</v>
      </c>
      <c r="E5" s="34">
        <v>21.7</v>
      </c>
      <c r="F5" s="35">
        <v>43282</v>
      </c>
    </row>
    <row r="6" spans="1:6" x14ac:dyDescent="0.25">
      <c r="A6" s="33" t="s">
        <v>54</v>
      </c>
      <c r="B6" s="12" t="s">
        <v>176</v>
      </c>
      <c r="C6" s="33" t="s">
        <v>5</v>
      </c>
      <c r="D6" s="33">
        <v>1630507</v>
      </c>
      <c r="E6" s="33">
        <v>4.9000000000000004</v>
      </c>
      <c r="F6" s="35">
        <v>43303</v>
      </c>
    </row>
    <row r="7" spans="1:6" x14ac:dyDescent="0.25">
      <c r="A7" s="33" t="s">
        <v>53</v>
      </c>
      <c r="B7" s="12" t="s">
        <v>90</v>
      </c>
      <c r="C7" s="33" t="s">
        <v>5</v>
      </c>
      <c r="D7" s="33">
        <v>1630721</v>
      </c>
      <c r="E7" s="33">
        <v>44</v>
      </c>
      <c r="F7" s="35">
        <v>43289</v>
      </c>
    </row>
    <row r="8" spans="1:6" x14ac:dyDescent="0.25">
      <c r="A8" s="61" t="s">
        <v>53</v>
      </c>
      <c r="B8" s="62" t="s">
        <v>334</v>
      </c>
      <c r="C8" s="61" t="s">
        <v>21</v>
      </c>
      <c r="D8" s="61">
        <v>220744</v>
      </c>
      <c r="E8" s="61">
        <v>19.5</v>
      </c>
      <c r="F8" s="63">
        <v>43373</v>
      </c>
    </row>
    <row r="9" spans="1:6" x14ac:dyDescent="0.25">
      <c r="A9" s="48" t="s">
        <v>54</v>
      </c>
      <c r="B9" s="46" t="s">
        <v>247</v>
      </c>
      <c r="C9" s="48" t="s">
        <v>248</v>
      </c>
      <c r="D9" s="48">
        <v>560264</v>
      </c>
      <c r="E9" s="48">
        <v>2.8</v>
      </c>
      <c r="F9" s="52">
        <v>43300</v>
      </c>
    </row>
    <row r="10" spans="1:6" x14ac:dyDescent="0.25">
      <c r="A10" s="58" t="s">
        <v>53</v>
      </c>
      <c r="B10" s="59" t="s">
        <v>309</v>
      </c>
      <c r="C10" s="58" t="s">
        <v>5</v>
      </c>
      <c r="D10" s="58">
        <v>1630263</v>
      </c>
      <c r="E10" s="58">
        <v>18.100000000000001</v>
      </c>
      <c r="F10" s="60">
        <v>43359</v>
      </c>
    </row>
    <row r="11" spans="1:6" x14ac:dyDescent="0.25">
      <c r="A11" s="33" t="s">
        <v>53</v>
      </c>
      <c r="B11" s="12" t="s">
        <v>7</v>
      </c>
      <c r="C11" s="33" t="s">
        <v>5</v>
      </c>
      <c r="D11" s="33">
        <v>1630636</v>
      </c>
      <c r="E11" s="34">
        <v>16</v>
      </c>
      <c r="F11" s="35">
        <v>43282</v>
      </c>
    </row>
    <row r="12" spans="1:6" x14ac:dyDescent="0.25">
      <c r="A12" s="33" t="s">
        <v>54</v>
      </c>
      <c r="B12" s="12" t="s">
        <v>19</v>
      </c>
      <c r="C12" s="33" t="s">
        <v>5</v>
      </c>
      <c r="D12" s="33">
        <v>1630491</v>
      </c>
      <c r="E12" s="34">
        <v>9.8000000000000007</v>
      </c>
      <c r="F12" s="35">
        <v>43282</v>
      </c>
    </row>
    <row r="13" spans="1:6" x14ac:dyDescent="0.25">
      <c r="A13" s="58" t="s">
        <v>54</v>
      </c>
      <c r="B13" s="59" t="s">
        <v>368</v>
      </c>
      <c r="C13" s="58" t="s">
        <v>21</v>
      </c>
      <c r="D13" s="58">
        <v>220502</v>
      </c>
      <c r="E13" s="58">
        <v>11.7</v>
      </c>
      <c r="F13" s="60">
        <v>43380</v>
      </c>
    </row>
    <row r="14" spans="1:6" x14ac:dyDescent="0.25">
      <c r="A14" s="33" t="s">
        <v>54</v>
      </c>
      <c r="B14" s="12" t="s">
        <v>75</v>
      </c>
      <c r="C14" s="33" t="s">
        <v>5</v>
      </c>
      <c r="D14" s="33">
        <v>1630355</v>
      </c>
      <c r="E14" s="33">
        <v>13.5</v>
      </c>
      <c r="F14" s="35">
        <v>43289</v>
      </c>
    </row>
    <row r="15" spans="1:6" x14ac:dyDescent="0.25">
      <c r="A15" s="47" t="s">
        <v>53</v>
      </c>
      <c r="B15" s="12" t="s">
        <v>223</v>
      </c>
      <c r="C15" s="33" t="s">
        <v>5</v>
      </c>
      <c r="D15" s="33">
        <v>1630356</v>
      </c>
      <c r="E15" s="33">
        <v>30.7</v>
      </c>
      <c r="F15" s="35">
        <v>43293</v>
      </c>
    </row>
    <row r="16" spans="1:6" x14ac:dyDescent="0.25">
      <c r="A16" s="33" t="s">
        <v>53</v>
      </c>
      <c r="B16" s="12" t="s">
        <v>138</v>
      </c>
      <c r="C16" s="33" t="s">
        <v>21</v>
      </c>
      <c r="D16" s="33">
        <v>220829</v>
      </c>
      <c r="E16" s="33">
        <v>17.7</v>
      </c>
      <c r="F16" s="35">
        <v>43296</v>
      </c>
    </row>
    <row r="17" spans="1:6" x14ac:dyDescent="0.25">
      <c r="A17" s="33" t="s">
        <v>53</v>
      </c>
      <c r="B17" s="12" t="s">
        <v>52</v>
      </c>
      <c r="C17" s="33" t="s">
        <v>21</v>
      </c>
      <c r="D17" s="33">
        <v>220025</v>
      </c>
      <c r="E17" s="34">
        <v>24.4</v>
      </c>
      <c r="F17" s="35">
        <v>43282</v>
      </c>
    </row>
    <row r="18" spans="1:6" x14ac:dyDescent="0.25">
      <c r="A18" s="33" t="s">
        <v>54</v>
      </c>
      <c r="B18" s="12" t="s">
        <v>37</v>
      </c>
      <c r="C18" s="33" t="s">
        <v>5</v>
      </c>
      <c r="D18" s="33">
        <v>1630710</v>
      </c>
      <c r="E18" s="34">
        <v>13.1</v>
      </c>
      <c r="F18" s="35">
        <v>43282</v>
      </c>
    </row>
    <row r="19" spans="1:6" x14ac:dyDescent="0.25">
      <c r="A19" s="33" t="s">
        <v>53</v>
      </c>
      <c r="B19" s="12" t="s">
        <v>84</v>
      </c>
      <c r="C19" s="33" t="s">
        <v>5</v>
      </c>
      <c r="D19" s="33">
        <v>1630127</v>
      </c>
      <c r="E19" s="33">
        <v>15.6</v>
      </c>
      <c r="F19" s="35">
        <v>43289</v>
      </c>
    </row>
    <row r="20" spans="1:6" x14ac:dyDescent="0.25">
      <c r="A20" s="57" t="s">
        <v>53</v>
      </c>
      <c r="B20" s="49" t="s">
        <v>270</v>
      </c>
      <c r="C20" s="57" t="s">
        <v>5</v>
      </c>
      <c r="D20" s="57">
        <v>1630300</v>
      </c>
      <c r="E20" s="57">
        <v>30</v>
      </c>
      <c r="F20" s="55">
        <v>43345</v>
      </c>
    </row>
    <row r="21" spans="1:6" x14ac:dyDescent="0.25">
      <c r="A21" s="33" t="s">
        <v>53</v>
      </c>
      <c r="B21" s="12" t="s">
        <v>145</v>
      </c>
      <c r="C21" s="33" t="s">
        <v>21</v>
      </c>
      <c r="D21" s="33">
        <v>220836</v>
      </c>
      <c r="E21" s="33">
        <v>17.600000000000001</v>
      </c>
      <c r="F21" s="35">
        <v>43296</v>
      </c>
    </row>
    <row r="22" spans="1:6" x14ac:dyDescent="0.25">
      <c r="A22" s="33" t="s">
        <v>53</v>
      </c>
      <c r="B22" s="12" t="s">
        <v>197</v>
      </c>
      <c r="C22" s="33" t="s">
        <v>150</v>
      </c>
      <c r="D22" s="33">
        <v>1120901</v>
      </c>
      <c r="E22" s="33">
        <v>23.5</v>
      </c>
      <c r="F22" s="35">
        <v>43303</v>
      </c>
    </row>
    <row r="23" spans="1:6" x14ac:dyDescent="0.25">
      <c r="A23" s="33" t="s">
        <v>53</v>
      </c>
      <c r="B23" s="12" t="s">
        <v>41</v>
      </c>
      <c r="C23" s="33" t="s">
        <v>5</v>
      </c>
      <c r="D23" s="33">
        <v>1630628</v>
      </c>
      <c r="E23" s="34">
        <v>22.2</v>
      </c>
      <c r="F23" s="35">
        <v>43282</v>
      </c>
    </row>
    <row r="24" spans="1:6" x14ac:dyDescent="0.25">
      <c r="A24" s="58" t="s">
        <v>53</v>
      </c>
      <c r="B24" s="59" t="s">
        <v>391</v>
      </c>
      <c r="C24" s="58" t="s">
        <v>21</v>
      </c>
      <c r="D24" s="58">
        <v>220764</v>
      </c>
      <c r="E24" s="58">
        <v>23.3</v>
      </c>
      <c r="F24" s="60">
        <v>43380</v>
      </c>
    </row>
    <row r="25" spans="1:6" x14ac:dyDescent="0.25">
      <c r="A25" s="33" t="s">
        <v>54</v>
      </c>
      <c r="B25" s="12" t="s">
        <v>24</v>
      </c>
      <c r="C25" s="33" t="s">
        <v>5</v>
      </c>
      <c r="D25" s="33">
        <v>1630496</v>
      </c>
      <c r="E25" s="34">
        <v>11</v>
      </c>
      <c r="F25" s="35">
        <v>43282</v>
      </c>
    </row>
    <row r="26" spans="1:6" x14ac:dyDescent="0.25">
      <c r="A26" s="33" t="s">
        <v>53</v>
      </c>
      <c r="B26" s="12" t="s">
        <v>218</v>
      </c>
      <c r="C26" s="33" t="s">
        <v>5</v>
      </c>
      <c r="D26" s="33">
        <v>1630495</v>
      </c>
      <c r="E26" s="33">
        <v>26.7</v>
      </c>
      <c r="F26" s="35">
        <v>43293</v>
      </c>
    </row>
    <row r="27" spans="1:6" x14ac:dyDescent="0.25">
      <c r="A27" s="33" t="s">
        <v>53</v>
      </c>
      <c r="B27" s="12" t="s">
        <v>81</v>
      </c>
      <c r="C27" s="33" t="s">
        <v>82</v>
      </c>
      <c r="D27" s="33">
        <v>140853</v>
      </c>
      <c r="E27" s="33">
        <v>24.2</v>
      </c>
      <c r="F27" s="35">
        <v>43289</v>
      </c>
    </row>
    <row r="28" spans="1:6" x14ac:dyDescent="0.25">
      <c r="A28" s="33" t="s">
        <v>53</v>
      </c>
      <c r="B28" s="12" t="s">
        <v>43</v>
      </c>
      <c r="C28" s="33" t="s">
        <v>5</v>
      </c>
      <c r="D28" s="33">
        <v>1630696</v>
      </c>
      <c r="E28" s="34">
        <v>35.1</v>
      </c>
      <c r="F28" s="35">
        <v>43282</v>
      </c>
    </row>
    <row r="29" spans="1:6" x14ac:dyDescent="0.25">
      <c r="A29" s="33" t="s">
        <v>53</v>
      </c>
      <c r="B29" s="12" t="s">
        <v>38</v>
      </c>
      <c r="C29" s="33" t="s">
        <v>5</v>
      </c>
      <c r="D29" s="33">
        <v>1630687</v>
      </c>
      <c r="E29" s="34">
        <v>23.8</v>
      </c>
      <c r="F29" s="35">
        <v>43282</v>
      </c>
    </row>
    <row r="30" spans="1:6" x14ac:dyDescent="0.25">
      <c r="A30" s="33" t="s">
        <v>53</v>
      </c>
      <c r="B30" s="12" t="s">
        <v>17</v>
      </c>
      <c r="C30" s="33" t="s">
        <v>11</v>
      </c>
      <c r="D30" s="33">
        <v>1060570</v>
      </c>
      <c r="E30" s="34">
        <v>15.7</v>
      </c>
      <c r="F30" s="35">
        <v>43282</v>
      </c>
    </row>
    <row r="31" spans="1:6" x14ac:dyDescent="0.25">
      <c r="A31" s="33" t="s">
        <v>54</v>
      </c>
      <c r="B31" s="12" t="s">
        <v>68</v>
      </c>
      <c r="C31" s="33" t="s">
        <v>69</v>
      </c>
      <c r="D31" s="33">
        <v>106519</v>
      </c>
      <c r="E31" s="34">
        <v>14.6</v>
      </c>
      <c r="F31" s="35">
        <v>43282</v>
      </c>
    </row>
    <row r="32" spans="1:6" x14ac:dyDescent="0.25">
      <c r="A32" s="33" t="s">
        <v>53</v>
      </c>
      <c r="B32" s="12" t="s">
        <v>35</v>
      </c>
      <c r="C32" s="33" t="s">
        <v>5</v>
      </c>
      <c r="D32" s="33">
        <v>1630149</v>
      </c>
      <c r="E32" s="34">
        <v>22.4</v>
      </c>
      <c r="F32" s="35">
        <v>43282</v>
      </c>
    </row>
    <row r="33" spans="1:6" x14ac:dyDescent="0.25">
      <c r="A33" s="58" t="s">
        <v>53</v>
      </c>
      <c r="B33" s="59" t="s">
        <v>386</v>
      </c>
      <c r="C33" s="58" t="s">
        <v>21</v>
      </c>
      <c r="D33" s="58">
        <v>220641</v>
      </c>
      <c r="E33" s="58">
        <v>16.7</v>
      </c>
      <c r="F33" s="60">
        <v>43380</v>
      </c>
    </row>
    <row r="34" spans="1:6" x14ac:dyDescent="0.25">
      <c r="A34" s="33" t="s">
        <v>54</v>
      </c>
      <c r="B34" s="12" t="s">
        <v>6</v>
      </c>
      <c r="C34" s="33" t="s">
        <v>5</v>
      </c>
      <c r="D34" s="33">
        <v>1630010</v>
      </c>
      <c r="E34" s="34">
        <v>12.8</v>
      </c>
      <c r="F34" s="35">
        <v>43282</v>
      </c>
    </row>
    <row r="35" spans="1:6" x14ac:dyDescent="0.25">
      <c r="A35" s="33" t="s">
        <v>53</v>
      </c>
      <c r="B35" s="12" t="s">
        <v>13</v>
      </c>
      <c r="C35" s="33" t="s">
        <v>5</v>
      </c>
      <c r="D35" s="33">
        <v>1630008</v>
      </c>
      <c r="E35" s="34">
        <v>18.7</v>
      </c>
      <c r="F35" s="35">
        <v>43282</v>
      </c>
    </row>
    <row r="36" spans="1:6" x14ac:dyDescent="0.25">
      <c r="A36" s="58" t="s">
        <v>53</v>
      </c>
      <c r="B36" s="59" t="s">
        <v>311</v>
      </c>
      <c r="C36" s="58" t="s">
        <v>312</v>
      </c>
      <c r="D36" s="58">
        <v>2090106</v>
      </c>
      <c r="E36" s="58">
        <v>47</v>
      </c>
      <c r="F36" s="60">
        <v>43359</v>
      </c>
    </row>
    <row r="37" spans="1:6" x14ac:dyDescent="0.25">
      <c r="A37" s="58" t="s">
        <v>54</v>
      </c>
      <c r="B37" s="59" t="s">
        <v>321</v>
      </c>
      <c r="C37" s="58" t="s">
        <v>5</v>
      </c>
      <c r="D37" s="58">
        <v>1630160</v>
      </c>
      <c r="E37" s="58">
        <v>8.6</v>
      </c>
      <c r="F37" s="60">
        <v>43359</v>
      </c>
    </row>
    <row r="38" spans="1:6" x14ac:dyDescent="0.25">
      <c r="A38" s="48" t="s">
        <v>54</v>
      </c>
      <c r="B38" s="46" t="s">
        <v>252</v>
      </c>
      <c r="C38" s="48" t="s">
        <v>253</v>
      </c>
      <c r="D38" s="48">
        <v>502057</v>
      </c>
      <c r="E38" s="48">
        <v>11.2</v>
      </c>
      <c r="F38" s="52">
        <v>43300</v>
      </c>
    </row>
    <row r="39" spans="1:6" x14ac:dyDescent="0.25">
      <c r="A39" s="57" t="s">
        <v>53</v>
      </c>
      <c r="B39" s="49" t="s">
        <v>274</v>
      </c>
      <c r="C39" s="57" t="s">
        <v>275</v>
      </c>
      <c r="D39" s="57">
        <v>911237</v>
      </c>
      <c r="E39" s="57">
        <v>22.1</v>
      </c>
      <c r="F39" s="55">
        <v>43345</v>
      </c>
    </row>
    <row r="40" spans="1:6" x14ac:dyDescent="0.25">
      <c r="A40" s="33" t="s">
        <v>54</v>
      </c>
      <c r="B40" s="12" t="s">
        <v>20</v>
      </c>
      <c r="C40" s="33" t="s">
        <v>21</v>
      </c>
      <c r="D40" s="33">
        <v>220072</v>
      </c>
      <c r="E40" s="34">
        <v>12.3</v>
      </c>
      <c r="F40" s="35">
        <v>43282</v>
      </c>
    </row>
    <row r="41" spans="1:6" x14ac:dyDescent="0.25">
      <c r="A41" s="33" t="s">
        <v>53</v>
      </c>
      <c r="B41" s="12" t="s">
        <v>86</v>
      </c>
      <c r="C41" s="33" t="s">
        <v>5</v>
      </c>
      <c r="D41" s="33">
        <v>1630525</v>
      </c>
      <c r="E41" s="33">
        <v>20.9</v>
      </c>
      <c r="F41" s="35">
        <v>43289</v>
      </c>
    </row>
    <row r="42" spans="1:6" x14ac:dyDescent="0.25">
      <c r="A42" s="58" t="s">
        <v>53</v>
      </c>
      <c r="B42" s="59" t="s">
        <v>382</v>
      </c>
      <c r="C42" s="58" t="s">
        <v>5</v>
      </c>
      <c r="D42" s="58">
        <v>1630385</v>
      </c>
      <c r="E42" s="58">
        <v>31.4</v>
      </c>
      <c r="F42" s="60">
        <v>43380</v>
      </c>
    </row>
    <row r="43" spans="1:6" x14ac:dyDescent="0.25">
      <c r="A43" s="58" t="s">
        <v>54</v>
      </c>
      <c r="B43" s="59" t="s">
        <v>358</v>
      </c>
      <c r="C43" s="58" t="s">
        <v>21</v>
      </c>
      <c r="D43" s="58">
        <v>220221</v>
      </c>
      <c r="E43" s="58">
        <v>11.4</v>
      </c>
      <c r="F43" s="60">
        <v>43380</v>
      </c>
    </row>
    <row r="44" spans="1:6" x14ac:dyDescent="0.25">
      <c r="A44" s="58" t="s">
        <v>54</v>
      </c>
      <c r="B44" s="59" t="s">
        <v>364</v>
      </c>
      <c r="C44" s="58" t="s">
        <v>365</v>
      </c>
      <c r="D44" s="58">
        <v>31620</v>
      </c>
      <c r="E44" s="58">
        <v>10</v>
      </c>
      <c r="F44" s="60">
        <v>43380</v>
      </c>
    </row>
    <row r="45" spans="1:6" x14ac:dyDescent="0.25">
      <c r="A45" s="33" t="s">
        <v>53</v>
      </c>
      <c r="B45" s="12" t="s">
        <v>58</v>
      </c>
      <c r="C45" s="33" t="s">
        <v>59</v>
      </c>
      <c r="D45" s="33">
        <v>171496</v>
      </c>
      <c r="E45" s="34">
        <v>20.100000000000001</v>
      </c>
      <c r="F45" s="35">
        <v>43282</v>
      </c>
    </row>
    <row r="46" spans="1:6" x14ac:dyDescent="0.25">
      <c r="A46" s="33" t="s">
        <v>53</v>
      </c>
      <c r="B46" s="12" t="s">
        <v>89</v>
      </c>
      <c r="C46" s="33" t="s">
        <v>21</v>
      </c>
      <c r="D46" s="33">
        <v>220762</v>
      </c>
      <c r="E46" s="33">
        <v>25.8</v>
      </c>
      <c r="F46" s="35">
        <v>43289</v>
      </c>
    </row>
    <row r="47" spans="1:6" x14ac:dyDescent="0.25">
      <c r="A47" s="33" t="s">
        <v>54</v>
      </c>
      <c r="B47" s="12" t="s">
        <v>229</v>
      </c>
      <c r="C47" s="33" t="s">
        <v>230</v>
      </c>
      <c r="D47" s="33">
        <v>984874</v>
      </c>
      <c r="E47" s="33">
        <v>11.5</v>
      </c>
      <c r="F47" s="35">
        <v>43293</v>
      </c>
    </row>
    <row r="48" spans="1:6" x14ac:dyDescent="0.25">
      <c r="A48" s="33" t="s">
        <v>53</v>
      </c>
      <c r="B48" s="12" t="s">
        <v>47</v>
      </c>
      <c r="C48" s="33" t="s">
        <v>5</v>
      </c>
      <c r="D48" s="33">
        <v>1630698</v>
      </c>
      <c r="E48" s="34">
        <v>42</v>
      </c>
      <c r="F48" s="35">
        <v>43282</v>
      </c>
    </row>
    <row r="49" spans="1:6" x14ac:dyDescent="0.25">
      <c r="A49" s="33" t="s">
        <v>53</v>
      </c>
      <c r="B49" s="12" t="s">
        <v>46</v>
      </c>
      <c r="C49" s="33" t="s">
        <v>21</v>
      </c>
      <c r="D49" s="33">
        <v>220851</v>
      </c>
      <c r="E49" s="34">
        <v>24.8</v>
      </c>
      <c r="F49" s="35">
        <v>43282</v>
      </c>
    </row>
    <row r="50" spans="1:6" x14ac:dyDescent="0.25">
      <c r="A50" s="33" t="s">
        <v>54</v>
      </c>
      <c r="B50" s="12" t="s">
        <v>166</v>
      </c>
      <c r="C50" s="33" t="s">
        <v>5</v>
      </c>
      <c r="D50" s="33">
        <v>1630022</v>
      </c>
      <c r="E50" s="33">
        <v>10.8</v>
      </c>
      <c r="F50" s="35">
        <v>43303</v>
      </c>
    </row>
    <row r="51" spans="1:6" x14ac:dyDescent="0.25">
      <c r="A51" s="33" t="s">
        <v>53</v>
      </c>
      <c r="B51" s="12" t="s">
        <v>133</v>
      </c>
      <c r="C51" s="33" t="s">
        <v>5</v>
      </c>
      <c r="D51" s="33">
        <v>1630021</v>
      </c>
      <c r="E51" s="33">
        <v>18.399999999999999</v>
      </c>
      <c r="F51" s="35">
        <v>43296</v>
      </c>
    </row>
    <row r="52" spans="1:6" x14ac:dyDescent="0.25">
      <c r="A52" s="33" t="s">
        <v>54</v>
      </c>
      <c r="B52" s="12" t="s">
        <v>18</v>
      </c>
      <c r="C52" s="33" t="s">
        <v>5</v>
      </c>
      <c r="D52" s="33">
        <v>1630584</v>
      </c>
      <c r="E52" s="34">
        <v>11.8</v>
      </c>
      <c r="F52" s="35">
        <v>43282</v>
      </c>
    </row>
    <row r="53" spans="1:6" x14ac:dyDescent="0.25">
      <c r="A53" s="33" t="s">
        <v>53</v>
      </c>
      <c r="B53" s="12" t="s">
        <v>57</v>
      </c>
      <c r="C53" s="33" t="s">
        <v>5</v>
      </c>
      <c r="D53" s="33">
        <v>1630425</v>
      </c>
      <c r="E53" s="34">
        <v>36</v>
      </c>
      <c r="F53" s="35">
        <v>43282</v>
      </c>
    </row>
    <row r="54" spans="1:6" x14ac:dyDescent="0.25">
      <c r="A54" s="33" t="s">
        <v>54</v>
      </c>
      <c r="B54" s="12" t="s">
        <v>189</v>
      </c>
      <c r="C54" s="33" t="s">
        <v>5</v>
      </c>
      <c r="D54" s="33">
        <v>1630269</v>
      </c>
      <c r="E54" s="33">
        <v>7.5</v>
      </c>
      <c r="F54" s="35">
        <v>43303</v>
      </c>
    </row>
    <row r="55" spans="1:6" x14ac:dyDescent="0.25">
      <c r="A55" s="33" t="s">
        <v>54</v>
      </c>
      <c r="B55" s="12" t="s">
        <v>74</v>
      </c>
      <c r="C55" s="33" t="s">
        <v>5</v>
      </c>
      <c r="D55" s="33">
        <v>1630493</v>
      </c>
      <c r="E55" s="33">
        <v>9.6</v>
      </c>
      <c r="F55" s="35">
        <v>43289</v>
      </c>
    </row>
    <row r="56" spans="1:6" x14ac:dyDescent="0.25">
      <c r="A56" s="33" t="s">
        <v>54</v>
      </c>
      <c r="B56" s="12" t="s">
        <v>78</v>
      </c>
      <c r="C56" s="33" t="s">
        <v>5</v>
      </c>
      <c r="D56" s="33">
        <v>1630458</v>
      </c>
      <c r="E56" s="33">
        <v>12.8</v>
      </c>
      <c r="F56" s="35">
        <v>43289</v>
      </c>
    </row>
    <row r="57" spans="1:6" x14ac:dyDescent="0.25">
      <c r="A57" s="61" t="s">
        <v>53</v>
      </c>
      <c r="B57" s="62" t="s">
        <v>341</v>
      </c>
      <c r="C57" s="61" t="s">
        <v>5</v>
      </c>
      <c r="D57" s="61">
        <v>1630522</v>
      </c>
      <c r="E57" s="61">
        <v>54</v>
      </c>
      <c r="F57" s="63">
        <v>43373</v>
      </c>
    </row>
    <row r="58" spans="1:6" x14ac:dyDescent="0.25">
      <c r="A58" s="61" t="s">
        <v>53</v>
      </c>
      <c r="B58" s="62" t="s">
        <v>336</v>
      </c>
      <c r="C58" s="61" t="s">
        <v>5</v>
      </c>
      <c r="D58" s="61">
        <v>1630557</v>
      </c>
      <c r="E58" s="61">
        <v>26.1</v>
      </c>
      <c r="F58" s="63">
        <v>43373</v>
      </c>
    </row>
    <row r="59" spans="1:6" x14ac:dyDescent="0.25">
      <c r="A59" s="33" t="s">
        <v>53</v>
      </c>
      <c r="B59" s="12" t="s">
        <v>88</v>
      </c>
      <c r="C59" s="33" t="s">
        <v>5</v>
      </c>
      <c r="D59" s="33">
        <v>1630324</v>
      </c>
      <c r="E59" s="33">
        <v>22</v>
      </c>
      <c r="F59" s="35">
        <v>43289</v>
      </c>
    </row>
    <row r="60" spans="1:6" x14ac:dyDescent="0.25">
      <c r="A60" s="56" t="s">
        <v>53</v>
      </c>
      <c r="B60" s="50" t="s">
        <v>266</v>
      </c>
      <c r="C60" s="56" t="s">
        <v>5</v>
      </c>
      <c r="D60" s="56">
        <v>1630325</v>
      </c>
      <c r="E60" s="56">
        <v>17.899999999999999</v>
      </c>
      <c r="F60" s="54">
        <v>43300</v>
      </c>
    </row>
    <row r="61" spans="1:6" x14ac:dyDescent="0.25">
      <c r="A61" s="33" t="s">
        <v>53</v>
      </c>
      <c r="B61" s="12" t="s">
        <v>126</v>
      </c>
      <c r="C61" s="33" t="s">
        <v>127</v>
      </c>
      <c r="D61" s="33">
        <v>1400665</v>
      </c>
      <c r="E61" s="33">
        <v>31</v>
      </c>
      <c r="F61" s="35">
        <v>43296</v>
      </c>
    </row>
    <row r="62" spans="1:6" x14ac:dyDescent="0.25">
      <c r="A62" s="33" t="s">
        <v>53</v>
      </c>
      <c r="B62" s="12" t="s">
        <v>34</v>
      </c>
      <c r="C62" s="33" t="s">
        <v>5</v>
      </c>
      <c r="D62" s="33">
        <v>1630722</v>
      </c>
      <c r="E62" s="34">
        <v>22.4</v>
      </c>
      <c r="F62" s="35">
        <v>43282</v>
      </c>
    </row>
    <row r="63" spans="1:6" x14ac:dyDescent="0.25">
      <c r="A63" s="56" t="s">
        <v>53</v>
      </c>
      <c r="B63" s="50" t="s">
        <v>259</v>
      </c>
      <c r="C63" s="56" t="s">
        <v>5</v>
      </c>
      <c r="D63" s="56">
        <v>1630702</v>
      </c>
      <c r="E63" s="56">
        <v>24.2</v>
      </c>
      <c r="F63" s="54">
        <v>43300</v>
      </c>
    </row>
    <row r="64" spans="1:6" x14ac:dyDescent="0.25">
      <c r="A64" s="33" t="s">
        <v>54</v>
      </c>
      <c r="B64" s="12" t="s">
        <v>66</v>
      </c>
      <c r="C64" s="33" t="s">
        <v>59</v>
      </c>
      <c r="D64" s="33">
        <v>171141</v>
      </c>
      <c r="E64" s="34">
        <v>7.9</v>
      </c>
      <c r="F64" s="35">
        <v>43282</v>
      </c>
    </row>
    <row r="65" spans="1:6" x14ac:dyDescent="0.25">
      <c r="A65" s="58" t="s">
        <v>54</v>
      </c>
      <c r="B65" s="59" t="s">
        <v>370</v>
      </c>
      <c r="C65" s="58" t="s">
        <v>371</v>
      </c>
      <c r="D65" s="58">
        <v>1801487</v>
      </c>
      <c r="E65" s="58">
        <v>10.7</v>
      </c>
      <c r="F65" s="60">
        <v>43380</v>
      </c>
    </row>
    <row r="66" spans="1:6" x14ac:dyDescent="0.25">
      <c r="A66" s="33" t="s">
        <v>54</v>
      </c>
      <c r="B66" s="12" t="s">
        <v>77</v>
      </c>
      <c r="C66" s="33" t="s">
        <v>5</v>
      </c>
      <c r="D66" s="33">
        <v>1630143</v>
      </c>
      <c r="E66" s="33">
        <v>12.1</v>
      </c>
      <c r="F66" s="35">
        <v>43289</v>
      </c>
    </row>
    <row r="67" spans="1:6" x14ac:dyDescent="0.25">
      <c r="A67" s="33" t="s">
        <v>54</v>
      </c>
      <c r="B67" s="12" t="s">
        <v>15</v>
      </c>
      <c r="C67" s="33" t="s">
        <v>11</v>
      </c>
      <c r="D67" s="33">
        <v>1060302</v>
      </c>
      <c r="E67" s="34">
        <v>7.5</v>
      </c>
      <c r="F67" s="35">
        <v>43282</v>
      </c>
    </row>
    <row r="68" spans="1:6" x14ac:dyDescent="0.25">
      <c r="A68" s="33" t="s">
        <v>53</v>
      </c>
      <c r="B68" s="12" t="s">
        <v>83</v>
      </c>
      <c r="C68" s="33" t="s">
        <v>5</v>
      </c>
      <c r="D68" s="33">
        <v>1630048</v>
      </c>
      <c r="E68" s="33">
        <v>20</v>
      </c>
      <c r="F68" s="35">
        <v>43289</v>
      </c>
    </row>
    <row r="69" spans="1:6" x14ac:dyDescent="0.25">
      <c r="A69" s="48" t="s">
        <v>54</v>
      </c>
      <c r="B69" s="46" t="s">
        <v>242</v>
      </c>
      <c r="C69" s="48" t="s">
        <v>150</v>
      </c>
      <c r="D69" s="48">
        <v>1120524</v>
      </c>
      <c r="E69" s="48">
        <v>7.1</v>
      </c>
      <c r="F69" s="52">
        <v>43300</v>
      </c>
    </row>
    <row r="70" spans="1:6" x14ac:dyDescent="0.25">
      <c r="A70" s="33" t="s">
        <v>54</v>
      </c>
      <c r="B70" s="12" t="s">
        <v>225</v>
      </c>
      <c r="C70" s="33" t="s">
        <v>226</v>
      </c>
      <c r="D70" s="33">
        <v>1250455</v>
      </c>
      <c r="E70" s="33">
        <v>5.7</v>
      </c>
      <c r="F70" s="35">
        <v>43293</v>
      </c>
    </row>
    <row r="71" spans="1:6" x14ac:dyDescent="0.25">
      <c r="A71" s="33" t="s">
        <v>53</v>
      </c>
      <c r="B71" s="12" t="s">
        <v>129</v>
      </c>
      <c r="C71" s="33" t="s">
        <v>21</v>
      </c>
      <c r="D71" s="33">
        <v>220849</v>
      </c>
      <c r="E71" s="33">
        <v>17.3</v>
      </c>
      <c r="F71" s="35">
        <v>43296</v>
      </c>
    </row>
    <row r="72" spans="1:6" x14ac:dyDescent="0.25">
      <c r="A72" s="33" t="s">
        <v>54</v>
      </c>
      <c r="B72" s="12" t="s">
        <v>98</v>
      </c>
      <c r="C72" s="33" t="s">
        <v>5</v>
      </c>
      <c r="D72" s="33">
        <v>1630391</v>
      </c>
      <c r="E72" s="33">
        <v>2.1</v>
      </c>
      <c r="F72" s="35">
        <v>43296</v>
      </c>
    </row>
    <row r="73" spans="1:6" x14ac:dyDescent="0.25">
      <c r="A73" s="56" t="s">
        <v>53</v>
      </c>
      <c r="B73" s="50" t="s">
        <v>264</v>
      </c>
      <c r="C73" s="56" t="s">
        <v>5</v>
      </c>
      <c r="D73" s="56">
        <v>1630701</v>
      </c>
      <c r="E73" s="56">
        <v>29.2</v>
      </c>
      <c r="F73" s="54">
        <v>43300</v>
      </c>
    </row>
    <row r="74" spans="1:6" x14ac:dyDescent="0.25">
      <c r="A74" s="58" t="s">
        <v>53</v>
      </c>
      <c r="B74" s="59" t="s">
        <v>384</v>
      </c>
      <c r="C74" s="58" t="s">
        <v>5</v>
      </c>
      <c r="D74" s="58">
        <v>1630258</v>
      </c>
      <c r="E74" s="58">
        <v>22.2</v>
      </c>
      <c r="F74" s="60">
        <v>43380</v>
      </c>
    </row>
    <row r="75" spans="1:6" x14ac:dyDescent="0.25">
      <c r="A75" s="57" t="s">
        <v>53</v>
      </c>
      <c r="B75" s="49" t="s">
        <v>277</v>
      </c>
      <c r="C75" s="57" t="s">
        <v>5</v>
      </c>
      <c r="D75" s="57">
        <v>1630329</v>
      </c>
      <c r="E75" s="57">
        <v>25.4</v>
      </c>
      <c r="F75" s="55">
        <v>43345</v>
      </c>
    </row>
    <row r="76" spans="1:6" x14ac:dyDescent="0.25">
      <c r="A76" s="33" t="s">
        <v>53</v>
      </c>
      <c r="B76" s="12" t="s">
        <v>208</v>
      </c>
      <c r="C76" s="33" t="s">
        <v>5</v>
      </c>
      <c r="D76" s="33">
        <v>1630649</v>
      </c>
      <c r="E76" s="33">
        <v>23.9</v>
      </c>
      <c r="F76" s="35">
        <v>43293</v>
      </c>
    </row>
    <row r="77" spans="1:6" x14ac:dyDescent="0.25">
      <c r="A77" s="33" t="s">
        <v>53</v>
      </c>
      <c r="B77" s="12" t="s">
        <v>33</v>
      </c>
      <c r="C77" s="33" t="s">
        <v>23</v>
      </c>
      <c r="D77" s="33">
        <v>662695</v>
      </c>
      <c r="E77" s="34">
        <v>15.2</v>
      </c>
      <c r="F77" s="35">
        <v>43282</v>
      </c>
    </row>
    <row r="78" spans="1:6" x14ac:dyDescent="0.25">
      <c r="A78" s="58" t="s">
        <v>53</v>
      </c>
      <c r="B78" s="59" t="s">
        <v>376</v>
      </c>
      <c r="C78" s="58" t="s">
        <v>26</v>
      </c>
      <c r="D78" s="58">
        <v>1310345</v>
      </c>
      <c r="E78" s="58">
        <v>30.5</v>
      </c>
      <c r="F78" s="60">
        <v>43380</v>
      </c>
    </row>
    <row r="79" spans="1:6" x14ac:dyDescent="0.25">
      <c r="A79" s="56" t="s">
        <v>53</v>
      </c>
      <c r="B79" s="50" t="s">
        <v>262</v>
      </c>
      <c r="C79" s="56" t="s">
        <v>26</v>
      </c>
      <c r="D79" s="56">
        <v>1310320</v>
      </c>
      <c r="E79" s="56">
        <v>20.399999999999999</v>
      </c>
      <c r="F79" s="54">
        <v>43300</v>
      </c>
    </row>
    <row r="80" spans="1:6" x14ac:dyDescent="0.25">
      <c r="A80" s="33" t="s">
        <v>53</v>
      </c>
      <c r="B80" s="12" t="s">
        <v>48</v>
      </c>
      <c r="C80" s="33" t="s">
        <v>26</v>
      </c>
      <c r="D80" s="33">
        <v>1310346</v>
      </c>
      <c r="E80" s="34">
        <v>33.1</v>
      </c>
      <c r="F80" s="35">
        <v>43282</v>
      </c>
    </row>
    <row r="81" spans="1:6" x14ac:dyDescent="0.25">
      <c r="A81" s="33" t="s">
        <v>53</v>
      </c>
      <c r="B81" s="12" t="s">
        <v>60</v>
      </c>
      <c r="C81" s="33" t="s">
        <v>21</v>
      </c>
      <c r="D81" s="33">
        <v>220881</v>
      </c>
      <c r="E81" s="34">
        <v>31.6</v>
      </c>
      <c r="F81" s="35">
        <v>43282</v>
      </c>
    </row>
    <row r="82" spans="1:6" x14ac:dyDescent="0.25">
      <c r="A82" s="33" t="s">
        <v>54</v>
      </c>
      <c r="B82" s="12" t="s">
        <v>22</v>
      </c>
      <c r="C82" s="33" t="s">
        <v>11</v>
      </c>
      <c r="D82" s="33">
        <v>1060433</v>
      </c>
      <c r="E82" s="34">
        <v>11.8</v>
      </c>
      <c r="F82" s="35">
        <v>43282</v>
      </c>
    </row>
    <row r="83" spans="1:6" x14ac:dyDescent="0.25">
      <c r="A83" s="33" t="s">
        <v>53</v>
      </c>
      <c r="B83" s="12" t="s">
        <v>92</v>
      </c>
      <c r="C83" s="33" t="s">
        <v>5</v>
      </c>
      <c r="D83" s="33">
        <v>1630059</v>
      </c>
      <c r="E83" s="33">
        <v>18.399999999999999</v>
      </c>
      <c r="F83" s="35">
        <v>43289</v>
      </c>
    </row>
    <row r="84" spans="1:6" x14ac:dyDescent="0.25">
      <c r="A84" s="33" t="s">
        <v>53</v>
      </c>
      <c r="B84" s="12" t="s">
        <v>45</v>
      </c>
      <c r="C84" s="33" t="s">
        <v>5</v>
      </c>
      <c r="D84" s="33">
        <v>1630695</v>
      </c>
      <c r="E84" s="34">
        <v>40</v>
      </c>
      <c r="F84" s="35">
        <v>43282</v>
      </c>
    </row>
    <row r="85" spans="1:6" x14ac:dyDescent="0.25">
      <c r="A85" s="58" t="s">
        <v>54</v>
      </c>
      <c r="B85" s="59" t="s">
        <v>315</v>
      </c>
      <c r="C85" s="58" t="s">
        <v>5</v>
      </c>
      <c r="D85" s="58">
        <v>1630180</v>
      </c>
      <c r="E85" s="58">
        <v>9.8000000000000007</v>
      </c>
      <c r="F85" s="60">
        <v>43359</v>
      </c>
    </row>
    <row r="86" spans="1:6" x14ac:dyDescent="0.25">
      <c r="A86" s="33" t="s">
        <v>54</v>
      </c>
      <c r="B86" s="12" t="s">
        <v>8</v>
      </c>
      <c r="C86" s="33" t="s">
        <v>5</v>
      </c>
      <c r="D86" s="33">
        <v>1630011</v>
      </c>
      <c r="E86" s="34">
        <v>13.6</v>
      </c>
      <c r="F86" s="35">
        <v>43282</v>
      </c>
    </row>
    <row r="87" spans="1:6" x14ac:dyDescent="0.25">
      <c r="A87" s="57" t="s">
        <v>53</v>
      </c>
      <c r="B87" s="49" t="s">
        <v>284</v>
      </c>
      <c r="C87" s="57" t="s">
        <v>5</v>
      </c>
      <c r="D87" s="57">
        <v>1630568</v>
      </c>
      <c r="E87" s="57">
        <v>19.3</v>
      </c>
      <c r="F87" s="55">
        <v>43345</v>
      </c>
    </row>
    <row r="88" spans="1:6" x14ac:dyDescent="0.25">
      <c r="A88" s="33" t="s">
        <v>54</v>
      </c>
      <c r="B88" s="12" t="s">
        <v>16</v>
      </c>
      <c r="C88" s="33" t="s">
        <v>5</v>
      </c>
      <c r="D88" s="33">
        <v>1630124</v>
      </c>
      <c r="E88" s="34">
        <v>7.7</v>
      </c>
      <c r="F88" s="35">
        <v>43282</v>
      </c>
    </row>
    <row r="89" spans="1:6" x14ac:dyDescent="0.25">
      <c r="A89" s="33" t="s">
        <v>53</v>
      </c>
      <c r="B89" s="12" t="s">
        <v>213</v>
      </c>
      <c r="C89" s="33" t="s">
        <v>21</v>
      </c>
      <c r="D89" s="33">
        <v>220661</v>
      </c>
      <c r="E89" s="33">
        <v>25.9</v>
      </c>
      <c r="F89" s="35">
        <v>43293</v>
      </c>
    </row>
    <row r="90" spans="1:6" x14ac:dyDescent="0.25">
      <c r="A90" s="58" t="s">
        <v>53</v>
      </c>
      <c r="B90" s="59" t="s">
        <v>379</v>
      </c>
      <c r="C90" s="58" t="s">
        <v>150</v>
      </c>
      <c r="D90" s="58">
        <v>1120499</v>
      </c>
      <c r="E90" s="58">
        <v>20.9</v>
      </c>
      <c r="F90" s="60">
        <v>43380</v>
      </c>
    </row>
    <row r="91" spans="1:6" x14ac:dyDescent="0.25">
      <c r="A91" s="33" t="s">
        <v>54</v>
      </c>
      <c r="B91" s="12" t="s">
        <v>49</v>
      </c>
      <c r="C91" s="33" t="s">
        <v>5</v>
      </c>
      <c r="D91" s="33">
        <v>1630135</v>
      </c>
      <c r="E91" s="34">
        <v>11</v>
      </c>
      <c r="F91" s="35">
        <v>43282</v>
      </c>
    </row>
    <row r="92" spans="1:6" x14ac:dyDescent="0.25">
      <c r="A92" s="33" t="s">
        <v>53</v>
      </c>
      <c r="B92" s="12" t="s">
        <v>137</v>
      </c>
      <c r="C92" s="33" t="s">
        <v>5</v>
      </c>
      <c r="D92" s="33">
        <v>1630556</v>
      </c>
      <c r="E92" s="33">
        <v>26.2</v>
      </c>
      <c r="F92" s="35">
        <v>43296</v>
      </c>
    </row>
    <row r="93" spans="1:6" x14ac:dyDescent="0.25">
      <c r="A93" s="48" t="s">
        <v>54</v>
      </c>
      <c r="B93" s="46" t="s">
        <v>245</v>
      </c>
      <c r="C93" s="48" t="s">
        <v>150</v>
      </c>
      <c r="D93" s="48">
        <v>1120448</v>
      </c>
      <c r="E93" s="48">
        <v>9.9</v>
      </c>
      <c r="F93" s="52">
        <v>43300</v>
      </c>
    </row>
    <row r="94" spans="1:6" x14ac:dyDescent="0.25">
      <c r="A94" s="56" t="s">
        <v>53</v>
      </c>
      <c r="B94" s="50" t="s">
        <v>256</v>
      </c>
      <c r="C94" s="56" t="s">
        <v>150</v>
      </c>
      <c r="D94" s="56">
        <v>1120432</v>
      </c>
      <c r="E94" s="56">
        <v>19.600000000000001</v>
      </c>
      <c r="F94" s="54">
        <v>43300</v>
      </c>
    </row>
    <row r="95" spans="1:6" x14ac:dyDescent="0.25">
      <c r="A95" s="33" t="s">
        <v>54</v>
      </c>
      <c r="B95" s="12" t="s">
        <v>76</v>
      </c>
      <c r="C95" s="33" t="s">
        <v>5</v>
      </c>
      <c r="D95" s="33">
        <v>1630524</v>
      </c>
      <c r="E95" s="33">
        <v>12.1</v>
      </c>
      <c r="F95" s="35">
        <v>43289</v>
      </c>
    </row>
    <row r="96" spans="1:6" x14ac:dyDescent="0.25">
      <c r="A96" s="33" t="s">
        <v>54</v>
      </c>
      <c r="B96" s="12" t="s">
        <v>180</v>
      </c>
      <c r="C96" s="33" t="s">
        <v>150</v>
      </c>
      <c r="D96" s="33">
        <v>1120960</v>
      </c>
      <c r="E96" s="33">
        <v>9.5</v>
      </c>
      <c r="F96" s="35">
        <v>43303</v>
      </c>
    </row>
    <row r="97" spans="1:6" x14ac:dyDescent="0.25">
      <c r="A97" s="58" t="s">
        <v>54</v>
      </c>
      <c r="B97" s="59" t="s">
        <v>372</v>
      </c>
      <c r="C97" s="58" t="s">
        <v>150</v>
      </c>
      <c r="D97" s="58">
        <v>1120785</v>
      </c>
      <c r="E97" s="58">
        <v>12.5</v>
      </c>
      <c r="F97" s="60">
        <v>43380</v>
      </c>
    </row>
    <row r="98" spans="1:6" x14ac:dyDescent="0.25">
      <c r="A98" s="61" t="s">
        <v>53</v>
      </c>
      <c r="B98" s="62" t="s">
        <v>332</v>
      </c>
      <c r="C98" s="61" t="s">
        <v>5</v>
      </c>
      <c r="D98" s="61">
        <v>1630738</v>
      </c>
      <c r="E98" s="61">
        <v>33.1</v>
      </c>
      <c r="F98" s="63">
        <v>43373</v>
      </c>
    </row>
    <row r="99" spans="1:6" x14ac:dyDescent="0.25">
      <c r="A99" s="33" t="s">
        <v>53</v>
      </c>
      <c r="B99" s="12" t="s">
        <v>25</v>
      </c>
      <c r="C99" s="33" t="s">
        <v>5</v>
      </c>
      <c r="D99" s="33">
        <v>1630708</v>
      </c>
      <c r="E99" s="34">
        <v>20.2</v>
      </c>
      <c r="F99" s="35">
        <v>43282</v>
      </c>
    </row>
    <row r="100" spans="1:6" x14ac:dyDescent="0.25">
      <c r="A100" s="33" t="s">
        <v>53</v>
      </c>
      <c r="B100" s="12" t="s">
        <v>10</v>
      </c>
      <c r="C100" s="33" t="s">
        <v>5</v>
      </c>
      <c r="D100" s="33">
        <v>1630397</v>
      </c>
      <c r="E100" s="34">
        <v>15.9</v>
      </c>
      <c r="F100" s="35">
        <v>43282</v>
      </c>
    </row>
    <row r="101" spans="1:6" x14ac:dyDescent="0.25">
      <c r="A101" s="33" t="s">
        <v>53</v>
      </c>
      <c r="B101" s="12" t="s">
        <v>27</v>
      </c>
      <c r="C101" s="33" t="s">
        <v>5</v>
      </c>
      <c r="D101" s="33">
        <v>1630703</v>
      </c>
      <c r="E101" s="34">
        <v>37</v>
      </c>
      <c r="F101" s="35">
        <v>43282</v>
      </c>
    </row>
    <row r="102" spans="1:6" x14ac:dyDescent="0.25">
      <c r="A102" s="33" t="s">
        <v>54</v>
      </c>
      <c r="B102" s="12" t="s">
        <v>32</v>
      </c>
      <c r="C102" s="33" t="s">
        <v>5</v>
      </c>
      <c r="D102" s="33">
        <v>1630121</v>
      </c>
      <c r="E102" s="34">
        <v>7.4</v>
      </c>
      <c r="F102" s="35">
        <v>43282</v>
      </c>
    </row>
    <row r="103" spans="1:6" x14ac:dyDescent="0.25">
      <c r="A103" s="33" t="s">
        <v>53</v>
      </c>
      <c r="B103" s="12" t="s">
        <v>123</v>
      </c>
      <c r="C103" s="33" t="s">
        <v>5</v>
      </c>
      <c r="D103" s="33">
        <v>1630513</v>
      </c>
      <c r="E103" s="33">
        <v>40</v>
      </c>
      <c r="F103" s="35">
        <v>43296</v>
      </c>
    </row>
    <row r="104" spans="1:6" x14ac:dyDescent="0.25">
      <c r="A104" s="58" t="s">
        <v>54</v>
      </c>
      <c r="B104" s="59" t="s">
        <v>361</v>
      </c>
      <c r="C104" s="58" t="s">
        <v>150</v>
      </c>
      <c r="D104" s="58">
        <v>1120500</v>
      </c>
      <c r="E104" s="58">
        <v>15</v>
      </c>
      <c r="F104" s="60">
        <v>43380</v>
      </c>
    </row>
    <row r="105" spans="1:6" x14ac:dyDescent="0.25">
      <c r="A105" s="33" t="s">
        <v>54</v>
      </c>
      <c r="B105" s="12" t="s">
        <v>12</v>
      </c>
      <c r="C105" s="33" t="s">
        <v>5</v>
      </c>
      <c r="D105" s="33">
        <v>1630044</v>
      </c>
      <c r="E105" s="34">
        <v>11</v>
      </c>
      <c r="F105" s="35">
        <v>43282</v>
      </c>
    </row>
    <row r="106" spans="1:6" x14ac:dyDescent="0.25">
      <c r="A106" s="33" t="s">
        <v>54</v>
      </c>
      <c r="B106" s="12" t="s">
        <v>100</v>
      </c>
      <c r="C106" s="33" t="s">
        <v>5</v>
      </c>
      <c r="D106" s="33">
        <v>1630045</v>
      </c>
      <c r="E106" s="33">
        <v>9.3000000000000007</v>
      </c>
      <c r="F106" s="35">
        <v>43296</v>
      </c>
    </row>
    <row r="107" spans="1:6" x14ac:dyDescent="0.25">
      <c r="A107" s="33" t="s">
        <v>54</v>
      </c>
      <c r="B107" s="12" t="s">
        <v>80</v>
      </c>
      <c r="C107" s="33" t="s">
        <v>5</v>
      </c>
      <c r="D107" s="33">
        <v>1630499</v>
      </c>
      <c r="E107" s="33">
        <v>12.2</v>
      </c>
      <c r="F107" s="35">
        <v>43289</v>
      </c>
    </row>
    <row r="108" spans="1:6" x14ac:dyDescent="0.25">
      <c r="A108" s="48" t="s">
        <v>54</v>
      </c>
      <c r="B108" s="46" t="s">
        <v>80</v>
      </c>
      <c r="C108" s="48" t="s">
        <v>5</v>
      </c>
      <c r="D108" s="48">
        <v>1630499</v>
      </c>
      <c r="E108" s="48">
        <v>12.5</v>
      </c>
      <c r="F108" s="52">
        <v>43300</v>
      </c>
    </row>
    <row r="109" spans="1:6" x14ac:dyDescent="0.25">
      <c r="A109" s="33" t="s">
        <v>54</v>
      </c>
      <c r="B109" s="12" t="s">
        <v>113</v>
      </c>
      <c r="C109" s="33" t="s">
        <v>5</v>
      </c>
      <c r="D109" s="33">
        <v>1630007</v>
      </c>
      <c r="E109" s="33">
        <v>13.7</v>
      </c>
      <c r="F109" s="35">
        <v>43296</v>
      </c>
    </row>
    <row r="110" spans="1:6" x14ac:dyDescent="0.25">
      <c r="A110" s="33" t="s">
        <v>53</v>
      </c>
      <c r="B110" s="12" t="s">
        <v>87</v>
      </c>
      <c r="C110" s="33" t="s">
        <v>5</v>
      </c>
      <c r="D110" s="33">
        <v>1630625</v>
      </c>
      <c r="E110" s="33">
        <v>31.2</v>
      </c>
      <c r="F110" s="35">
        <v>43289</v>
      </c>
    </row>
    <row r="111" spans="1:6" x14ac:dyDescent="0.25">
      <c r="A111" s="58" t="s">
        <v>54</v>
      </c>
      <c r="B111" s="59" t="s">
        <v>362</v>
      </c>
      <c r="C111" s="58" t="s">
        <v>363</v>
      </c>
      <c r="D111" s="58">
        <v>1330078</v>
      </c>
      <c r="E111" s="58">
        <v>14.2</v>
      </c>
      <c r="F111" s="60">
        <v>43380</v>
      </c>
    </row>
    <row r="112" spans="1:6" x14ac:dyDescent="0.25">
      <c r="A112" s="33" t="s">
        <v>53</v>
      </c>
      <c r="B112" s="12" t="s">
        <v>42</v>
      </c>
      <c r="C112" s="33" t="s">
        <v>5</v>
      </c>
      <c r="D112" s="33">
        <v>1630168</v>
      </c>
      <c r="E112" s="34">
        <v>30.2</v>
      </c>
      <c r="F112" s="35">
        <v>43282</v>
      </c>
    </row>
    <row r="113" spans="1:6" x14ac:dyDescent="0.25">
      <c r="A113" s="33" t="s">
        <v>53</v>
      </c>
      <c r="B113" s="12" t="s">
        <v>50</v>
      </c>
      <c r="C113" s="33" t="s">
        <v>44</v>
      </c>
      <c r="D113" s="33">
        <v>210324</v>
      </c>
      <c r="E113" s="34">
        <v>31</v>
      </c>
      <c r="F113" s="35">
        <v>43282</v>
      </c>
    </row>
    <row r="114" spans="1:6" x14ac:dyDescent="0.25">
      <c r="A114" s="33" t="s">
        <v>53</v>
      </c>
      <c r="B114" s="12" t="s">
        <v>91</v>
      </c>
      <c r="C114" s="33" t="s">
        <v>11</v>
      </c>
      <c r="D114" s="33">
        <v>1060659</v>
      </c>
      <c r="E114" s="33">
        <v>17.7</v>
      </c>
      <c r="F114" s="35">
        <v>43289</v>
      </c>
    </row>
    <row r="115" spans="1:6" x14ac:dyDescent="0.25">
      <c r="A115" s="33" t="s">
        <v>53</v>
      </c>
      <c r="B115" s="12" t="s">
        <v>149</v>
      </c>
      <c r="C115" s="33" t="s">
        <v>150</v>
      </c>
      <c r="D115" s="33">
        <v>1120240</v>
      </c>
      <c r="E115" s="33">
        <v>39</v>
      </c>
      <c r="F115" s="35">
        <v>43296</v>
      </c>
    </row>
    <row r="116" spans="1:6" x14ac:dyDescent="0.25">
      <c r="A116" s="33" t="s">
        <v>54</v>
      </c>
      <c r="B116" s="12" t="s">
        <v>169</v>
      </c>
      <c r="C116" s="33" t="s">
        <v>150</v>
      </c>
      <c r="D116" s="33">
        <v>1120372</v>
      </c>
      <c r="E116" s="33">
        <v>10</v>
      </c>
      <c r="F116" s="35">
        <v>43303</v>
      </c>
    </row>
    <row r="117" spans="1:6" x14ac:dyDescent="0.25">
      <c r="A117" s="61" t="s">
        <v>53</v>
      </c>
      <c r="B117" s="62" t="s">
        <v>326</v>
      </c>
      <c r="C117" s="61" t="s">
        <v>248</v>
      </c>
      <c r="D117" s="61">
        <v>560255</v>
      </c>
      <c r="E117" s="61">
        <v>15.5</v>
      </c>
      <c r="F117" s="63">
        <v>43373</v>
      </c>
    </row>
    <row r="118" spans="1:6" x14ac:dyDescent="0.25">
      <c r="A118" s="33" t="s">
        <v>53</v>
      </c>
      <c r="B118" s="12" t="s">
        <v>61</v>
      </c>
      <c r="C118" s="33" t="s">
        <v>5</v>
      </c>
      <c r="D118" s="33">
        <v>1630302</v>
      </c>
      <c r="E118" s="34">
        <v>17.8</v>
      </c>
      <c r="F118" s="35">
        <v>43282</v>
      </c>
    </row>
    <row r="119" spans="1:6" x14ac:dyDescent="0.25">
      <c r="A119" s="33" t="s">
        <v>54</v>
      </c>
      <c r="B119" s="12" t="s">
        <v>178</v>
      </c>
      <c r="C119" s="33" t="s">
        <v>5</v>
      </c>
      <c r="D119" s="33">
        <v>1630580</v>
      </c>
      <c r="E119" s="33">
        <v>8.6</v>
      </c>
      <c r="F119" s="35">
        <v>43303</v>
      </c>
    </row>
    <row r="120" spans="1:6" x14ac:dyDescent="0.25">
      <c r="A120" s="33" t="s">
        <v>53</v>
      </c>
      <c r="B120" s="12" t="s">
        <v>56</v>
      </c>
      <c r="C120" s="33" t="s">
        <v>5</v>
      </c>
      <c r="D120" s="33">
        <v>1630665</v>
      </c>
      <c r="E120" s="34">
        <v>33.5</v>
      </c>
      <c r="F120" s="35">
        <v>43282</v>
      </c>
    </row>
    <row r="121" spans="1:6" x14ac:dyDescent="0.25">
      <c r="A121" s="33" t="s">
        <v>53</v>
      </c>
      <c r="B121" s="12" t="s">
        <v>65</v>
      </c>
      <c r="C121" s="33" t="s">
        <v>5</v>
      </c>
      <c r="D121" s="33">
        <v>1630303</v>
      </c>
      <c r="E121" s="34">
        <v>25.7</v>
      </c>
      <c r="F121" s="35">
        <v>43282</v>
      </c>
    </row>
    <row r="122" spans="1:6" x14ac:dyDescent="0.25">
      <c r="A122" s="33" t="s">
        <v>53</v>
      </c>
      <c r="B122" s="12" t="s">
        <v>159</v>
      </c>
      <c r="C122" s="33" t="s">
        <v>5</v>
      </c>
      <c r="D122" s="33">
        <v>1630462</v>
      </c>
      <c r="E122" s="33">
        <v>24</v>
      </c>
      <c r="F122" s="35">
        <v>43303</v>
      </c>
    </row>
    <row r="123" spans="1:6" x14ac:dyDescent="0.25">
      <c r="A123" s="58" t="s">
        <v>54</v>
      </c>
      <c r="B123" s="59" t="s">
        <v>317</v>
      </c>
      <c r="C123" s="58" t="s">
        <v>318</v>
      </c>
      <c r="D123" s="58">
        <v>301006</v>
      </c>
      <c r="E123" s="58">
        <v>4.8</v>
      </c>
      <c r="F123" s="60">
        <v>43359</v>
      </c>
    </row>
    <row r="124" spans="1:6" x14ac:dyDescent="0.25">
      <c r="A124" s="56" t="s">
        <v>53</v>
      </c>
      <c r="B124" s="50" t="s">
        <v>257</v>
      </c>
      <c r="C124" s="56" t="s">
        <v>230</v>
      </c>
      <c r="D124" s="56">
        <v>981905</v>
      </c>
      <c r="E124" s="56">
        <v>17.600000000000001</v>
      </c>
      <c r="F124" s="54">
        <v>43300</v>
      </c>
    </row>
    <row r="125" spans="1:6" x14ac:dyDescent="0.25">
      <c r="A125" s="33" t="s">
        <v>53</v>
      </c>
      <c r="B125" s="12" t="s">
        <v>55</v>
      </c>
      <c r="C125" s="33" t="s">
        <v>5</v>
      </c>
      <c r="D125" s="33">
        <v>1630606</v>
      </c>
      <c r="E125" s="34">
        <v>22.4</v>
      </c>
      <c r="F125" s="35">
        <v>43282</v>
      </c>
    </row>
    <row r="126" spans="1:6" x14ac:dyDescent="0.25">
      <c r="A126" s="33" t="s">
        <v>54</v>
      </c>
      <c r="B126" s="12" t="s">
        <v>14</v>
      </c>
      <c r="C126" s="33" t="s">
        <v>11</v>
      </c>
      <c r="D126" s="33">
        <v>1060499</v>
      </c>
      <c r="E126" s="34">
        <v>12.4</v>
      </c>
      <c r="F126" s="35">
        <v>43282</v>
      </c>
    </row>
    <row r="127" spans="1:6" x14ac:dyDescent="0.25">
      <c r="A127" s="48" t="s">
        <v>54</v>
      </c>
      <c r="B127" s="46" t="s">
        <v>14</v>
      </c>
      <c r="C127" s="48" t="s">
        <v>11</v>
      </c>
      <c r="D127" s="48">
        <v>1060499</v>
      </c>
      <c r="E127" s="48">
        <v>14</v>
      </c>
      <c r="F127" s="52">
        <v>43300</v>
      </c>
    </row>
    <row r="128" spans="1:6" x14ac:dyDescent="0.25">
      <c r="A128" s="33" t="s">
        <v>53</v>
      </c>
      <c r="B128" s="12" t="s">
        <v>64</v>
      </c>
      <c r="C128" s="33" t="s">
        <v>5</v>
      </c>
      <c r="D128" s="33">
        <v>1630650</v>
      </c>
      <c r="E128" s="34">
        <v>54</v>
      </c>
      <c r="F128" s="35">
        <v>43282</v>
      </c>
    </row>
    <row r="129" spans="1:6" x14ac:dyDescent="0.25">
      <c r="A129" s="33" t="s">
        <v>53</v>
      </c>
      <c r="B129" s="12" t="s">
        <v>40</v>
      </c>
      <c r="C129" s="33" t="s">
        <v>5</v>
      </c>
      <c r="D129" s="33">
        <v>1630489</v>
      </c>
      <c r="E129" s="34">
        <v>15.9</v>
      </c>
      <c r="F129" s="35">
        <v>43282</v>
      </c>
    </row>
    <row r="130" spans="1:6" x14ac:dyDescent="0.25">
      <c r="A130" s="33" t="s">
        <v>53</v>
      </c>
      <c r="B130" s="12" t="s">
        <v>143</v>
      </c>
      <c r="C130" s="33" t="s">
        <v>5</v>
      </c>
      <c r="D130" s="33">
        <v>1630483</v>
      </c>
      <c r="E130" s="33">
        <v>26.4</v>
      </c>
      <c r="F130" s="35">
        <v>43296</v>
      </c>
    </row>
    <row r="131" spans="1:6" x14ac:dyDescent="0.25">
      <c r="A131" s="33" t="s">
        <v>53</v>
      </c>
      <c r="B131" s="12" t="s">
        <v>94</v>
      </c>
      <c r="C131" s="33" t="s">
        <v>5</v>
      </c>
      <c r="D131" s="33">
        <v>1630642</v>
      </c>
      <c r="E131" s="33">
        <v>46</v>
      </c>
      <c r="F131" s="35">
        <v>43289</v>
      </c>
    </row>
    <row r="132" spans="1:6" x14ac:dyDescent="0.25">
      <c r="A132" s="58" t="s">
        <v>53</v>
      </c>
      <c r="B132" s="59" t="s">
        <v>299</v>
      </c>
      <c r="C132" s="58" t="s">
        <v>5</v>
      </c>
      <c r="D132" s="58">
        <v>1630435</v>
      </c>
      <c r="E132" s="58">
        <v>53</v>
      </c>
      <c r="F132" s="60">
        <v>43359</v>
      </c>
    </row>
    <row r="133" spans="1:6" x14ac:dyDescent="0.25">
      <c r="A133" s="33" t="s">
        <v>54</v>
      </c>
      <c r="B133" s="12" t="s">
        <v>120</v>
      </c>
      <c r="C133" s="33" t="s">
        <v>21</v>
      </c>
      <c r="D133" s="33">
        <v>220841</v>
      </c>
      <c r="E133" s="33">
        <v>12.4</v>
      </c>
      <c r="F133" s="35">
        <v>43296</v>
      </c>
    </row>
    <row r="134" spans="1:6" x14ac:dyDescent="0.25">
      <c r="A134" s="61" t="s">
        <v>54</v>
      </c>
      <c r="B134" s="62" t="s">
        <v>353</v>
      </c>
      <c r="C134" s="61" t="s">
        <v>5</v>
      </c>
      <c r="D134" s="61">
        <v>1630172</v>
      </c>
      <c r="E134" s="61">
        <v>7.6</v>
      </c>
      <c r="F134" s="63">
        <v>43373</v>
      </c>
    </row>
    <row r="135" spans="1:6" x14ac:dyDescent="0.25">
      <c r="A135" s="61" t="s">
        <v>53</v>
      </c>
      <c r="B135" s="62" t="s">
        <v>329</v>
      </c>
      <c r="C135" s="61" t="s">
        <v>5</v>
      </c>
      <c r="D135" s="61">
        <v>1630228</v>
      </c>
      <c r="E135" s="61">
        <v>25.9</v>
      </c>
      <c r="F135" s="63">
        <v>43373</v>
      </c>
    </row>
    <row r="136" spans="1:6" x14ac:dyDescent="0.25">
      <c r="A136" s="61" t="s">
        <v>54</v>
      </c>
      <c r="B136" s="62" t="s">
        <v>347</v>
      </c>
      <c r="C136" s="61" t="s">
        <v>5</v>
      </c>
      <c r="D136" s="61">
        <v>1630536</v>
      </c>
      <c r="E136" s="61">
        <v>12.1</v>
      </c>
      <c r="F136" s="63">
        <v>43373</v>
      </c>
    </row>
    <row r="137" spans="1:6" x14ac:dyDescent="0.25">
      <c r="A137" s="58" t="s">
        <v>54</v>
      </c>
      <c r="B137" s="59" t="s">
        <v>373</v>
      </c>
      <c r="C137" s="58" t="s">
        <v>150</v>
      </c>
      <c r="D137" s="58">
        <v>1120774</v>
      </c>
      <c r="E137" s="58">
        <v>10.5</v>
      </c>
      <c r="F137" s="60">
        <v>43380</v>
      </c>
    </row>
    <row r="138" spans="1:6" x14ac:dyDescent="0.25">
      <c r="A138" s="33" t="s">
        <v>53</v>
      </c>
      <c r="B138" s="12" t="s">
        <v>85</v>
      </c>
      <c r="C138" s="33" t="s">
        <v>5</v>
      </c>
      <c r="D138" s="33">
        <v>1630597</v>
      </c>
      <c r="E138" s="33">
        <v>19.600000000000001</v>
      </c>
      <c r="F138" s="35">
        <v>43289</v>
      </c>
    </row>
    <row r="139" spans="1:6" x14ac:dyDescent="0.25">
      <c r="A139" s="33" t="s">
        <v>53</v>
      </c>
      <c r="B139" s="12" t="s">
        <v>93</v>
      </c>
      <c r="C139" s="33" t="s">
        <v>5</v>
      </c>
      <c r="D139" s="33">
        <v>1630374</v>
      </c>
      <c r="E139" s="33">
        <v>16.7</v>
      </c>
      <c r="F139" s="35">
        <v>43289</v>
      </c>
    </row>
    <row r="140" spans="1:6" x14ac:dyDescent="0.25">
      <c r="A140" s="33" t="s">
        <v>54</v>
      </c>
      <c r="B140" s="12" t="s">
        <v>79</v>
      </c>
      <c r="C140" s="33" t="s">
        <v>5</v>
      </c>
      <c r="D140" s="33">
        <v>1630068</v>
      </c>
      <c r="E140" s="33">
        <v>12.2</v>
      </c>
      <c r="F140" s="35">
        <v>43289</v>
      </c>
    </row>
    <row r="141" spans="1:6" x14ac:dyDescent="0.25">
      <c r="A141" s="33" t="s">
        <v>54</v>
      </c>
      <c r="B141" s="12" t="s">
        <v>62</v>
      </c>
      <c r="C141" s="33" t="s">
        <v>63</v>
      </c>
      <c r="D141" s="33">
        <v>970035</v>
      </c>
      <c r="E141" s="34">
        <v>19.2</v>
      </c>
      <c r="F141" s="35">
        <v>43282</v>
      </c>
    </row>
  </sheetData>
  <sheetProtection sheet="1" objects="1" scenarios="1"/>
  <sortState ref="A2:F141">
    <sortCondition ref="B2:B14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3107-1D29-404B-B7A9-EF99311E04D1}">
  <dimension ref="A1:L20"/>
  <sheetViews>
    <sheetView workbookViewId="0">
      <selection activeCell="L1" sqref="L1"/>
    </sheetView>
  </sheetViews>
  <sheetFormatPr defaultRowHeight="15" x14ac:dyDescent="0.25"/>
  <cols>
    <col min="1" max="1" width="6.5703125" bestFit="1" customWidth="1"/>
    <col min="2" max="2" width="19" bestFit="1" customWidth="1"/>
    <col min="3" max="3" width="7.140625" bestFit="1" customWidth="1"/>
    <col min="4" max="4" width="8" bestFit="1" customWidth="1"/>
    <col min="5" max="5" width="5" bestFit="1" customWidth="1"/>
    <col min="6" max="6" width="7.7109375" bestFit="1" customWidth="1"/>
    <col min="7" max="7" width="6" bestFit="1" customWidth="1"/>
    <col min="8" max="8" width="7.28515625" bestFit="1" customWidth="1"/>
    <col min="10" max="10" width="25.7109375" customWidth="1"/>
    <col min="11" max="11" width="28.42578125" customWidth="1"/>
    <col min="12" max="12" width="39.42578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96</v>
      </c>
      <c r="G1" t="s">
        <v>4</v>
      </c>
      <c r="H1" t="s">
        <v>97</v>
      </c>
      <c r="J1" t="s">
        <v>395</v>
      </c>
      <c r="K1" t="s">
        <v>396</v>
      </c>
      <c r="L1" t="s">
        <v>397</v>
      </c>
    </row>
    <row r="2" spans="1:12" x14ac:dyDescent="0.25">
      <c r="A2">
        <v>11</v>
      </c>
      <c r="B2" t="s">
        <v>19</v>
      </c>
      <c r="C2" t="s">
        <v>5</v>
      </c>
      <c r="D2">
        <v>1630491</v>
      </c>
      <c r="E2">
        <v>9.5</v>
      </c>
      <c r="F2" t="s">
        <v>367</v>
      </c>
      <c r="G2">
        <v>32</v>
      </c>
      <c r="H2">
        <v>9.6</v>
      </c>
      <c r="J2" t="str">
        <f>VLOOKUP(B2,hráčí!$B$2:$B$141,1,0)</f>
        <v>DIENELT Petr</v>
      </c>
      <c r="K2" s="37" t="str">
        <f>VLOOKUP(B2,'BOT podzim 2018 pod 15'!$B$3:$B$91,1,0)</f>
        <v>DIENELT Petr</v>
      </c>
      <c r="L2" s="12" t="s">
        <v>78</v>
      </c>
    </row>
    <row r="3" spans="1:12" x14ac:dyDescent="0.25">
      <c r="A3">
        <v>12</v>
      </c>
      <c r="B3" t="s">
        <v>368</v>
      </c>
      <c r="C3" t="s">
        <v>21</v>
      </c>
      <c r="D3">
        <v>220502</v>
      </c>
      <c r="E3">
        <v>11.7</v>
      </c>
      <c r="F3" t="s">
        <v>237</v>
      </c>
      <c r="G3">
        <v>31</v>
      </c>
      <c r="H3">
        <v>11.8</v>
      </c>
      <c r="J3" t="str">
        <f>VLOOKUP(B3,hráčí!$B$2:$B$141,1,0)</f>
        <v>DIVIŠ Luděk</v>
      </c>
      <c r="K3" s="37" t="str">
        <f>VLOOKUP(B3,'BOT podzim 2018 pod 15'!$B$3:$B$91,1,0)</f>
        <v>DIVIŠ Luděk</v>
      </c>
      <c r="L3" s="12" t="s">
        <v>14</v>
      </c>
    </row>
    <row r="4" spans="1:12" x14ac:dyDescent="0.25">
      <c r="A4">
        <v>5</v>
      </c>
      <c r="B4" t="s">
        <v>75</v>
      </c>
      <c r="C4" t="s">
        <v>5</v>
      </c>
      <c r="D4">
        <v>1630355</v>
      </c>
      <c r="E4">
        <v>14.7</v>
      </c>
      <c r="F4" t="s">
        <v>199</v>
      </c>
      <c r="G4">
        <v>35</v>
      </c>
      <c r="H4">
        <v>14.7</v>
      </c>
      <c r="J4" t="str">
        <f>VLOOKUP(B4,hráčí!$B$2:$B$141,1,0)</f>
        <v>DRDA Antonín</v>
      </c>
      <c r="K4" s="37" t="str">
        <f>VLOOKUP(B4,'BOT podzim 2018 pod 15'!$B$3:$B$91,1,0)</f>
        <v>DRDA Antonín</v>
      </c>
      <c r="L4" s="12" t="s">
        <v>80</v>
      </c>
    </row>
    <row r="5" spans="1:12" x14ac:dyDescent="0.25">
      <c r="A5">
        <v>3</v>
      </c>
      <c r="B5" t="s">
        <v>358</v>
      </c>
      <c r="C5" t="s">
        <v>21</v>
      </c>
      <c r="D5">
        <v>220221</v>
      </c>
      <c r="E5">
        <v>11.4</v>
      </c>
      <c r="F5" t="s">
        <v>359</v>
      </c>
      <c r="G5">
        <v>35</v>
      </c>
      <c r="H5">
        <v>11.4</v>
      </c>
      <c r="J5" t="str">
        <f>VLOOKUP(B5,hráčí!$B$2:$B$141,1,0)</f>
        <v>KALINOVÁ Irena</v>
      </c>
      <c r="K5" s="37" t="str">
        <f>VLOOKUP(B5,'BOT podzim 2018 pod 15'!$B$3:$B$91,1,0)</f>
        <v>KALINOVÁ Irena</v>
      </c>
      <c r="L5" s="12" t="s">
        <v>372</v>
      </c>
    </row>
    <row r="6" spans="1:12" x14ac:dyDescent="0.25">
      <c r="A6">
        <v>9</v>
      </c>
      <c r="B6" t="s">
        <v>364</v>
      </c>
      <c r="C6" t="s">
        <v>365</v>
      </c>
      <c r="D6">
        <v>31620</v>
      </c>
      <c r="E6">
        <v>10</v>
      </c>
      <c r="F6" t="s">
        <v>110</v>
      </c>
      <c r="G6">
        <v>33</v>
      </c>
      <c r="H6">
        <v>10.1</v>
      </c>
      <c r="J6" t="str">
        <f>VLOOKUP(B6,hráčí!$B$2:$B$141,1,0)</f>
        <v>KALINOVÁ Veronika</v>
      </c>
      <c r="K6" s="37" t="str">
        <f>VLOOKUP(B6,'BOT podzim 2018 pod 15'!$B$3:$B$91,1,0)</f>
        <v>KALINOVÁ Veronika</v>
      </c>
      <c r="L6" s="12" t="s">
        <v>373</v>
      </c>
    </row>
    <row r="7" spans="1:12" x14ac:dyDescent="0.25">
      <c r="A7">
        <v>2</v>
      </c>
      <c r="B7" t="s">
        <v>18</v>
      </c>
      <c r="C7" t="s">
        <v>5</v>
      </c>
      <c r="D7">
        <v>1630584</v>
      </c>
      <c r="E7">
        <v>12.1</v>
      </c>
      <c r="F7" t="s">
        <v>233</v>
      </c>
      <c r="G7">
        <v>36</v>
      </c>
      <c r="H7">
        <v>12.1</v>
      </c>
      <c r="J7" t="str">
        <f>VLOOKUP(B7,hráčí!$B$2:$B$141,1,0)</f>
        <v>KNOTEK Dušan</v>
      </c>
      <c r="K7" s="37" t="str">
        <f>VLOOKUP(B7,'BOT podzim 2018 pod 15'!$B$3:$B$91,1,0)</f>
        <v>KNOTEK Dušan</v>
      </c>
      <c r="L7" s="12" t="s">
        <v>66</v>
      </c>
    </row>
    <row r="8" spans="1:12" x14ac:dyDescent="0.25">
      <c r="A8">
        <v>7</v>
      </c>
      <c r="B8" t="s">
        <v>74</v>
      </c>
      <c r="C8" t="s">
        <v>5</v>
      </c>
      <c r="D8">
        <v>1630493</v>
      </c>
      <c r="E8">
        <v>9.1</v>
      </c>
      <c r="F8" t="s">
        <v>165</v>
      </c>
      <c r="G8">
        <v>34</v>
      </c>
      <c r="H8">
        <v>9.1</v>
      </c>
      <c r="J8" t="str">
        <f>VLOOKUP(B8,hráčí!$B$2:$B$141,1,0)</f>
        <v>KOTÍŠEK René</v>
      </c>
      <c r="K8" s="37" t="str">
        <f>VLOOKUP(B8,'BOT podzim 2018 pod 15'!$B$3:$B$91,1,0)</f>
        <v>KOTÍŠEK René</v>
      </c>
      <c r="L8" s="12" t="s">
        <v>370</v>
      </c>
    </row>
    <row r="9" spans="1:12" x14ac:dyDescent="0.25">
      <c r="A9">
        <v>19</v>
      </c>
      <c r="B9" t="s">
        <v>78</v>
      </c>
      <c r="C9" t="s">
        <v>5</v>
      </c>
      <c r="D9">
        <v>1630458</v>
      </c>
      <c r="E9">
        <v>13.1</v>
      </c>
      <c r="F9" t="s">
        <v>354</v>
      </c>
      <c r="G9">
        <v>18</v>
      </c>
      <c r="H9">
        <v>13.2</v>
      </c>
      <c r="J9" t="str">
        <f>VLOOKUP(B9,hráčí!$B$2:$B$141,1,0)</f>
        <v>KOTÍŠEK Roman</v>
      </c>
      <c r="K9" s="37" t="str">
        <f>VLOOKUP(B9,'BOT podzim 2018 pod 15'!$B$3:$B$91,1,0)</f>
        <v>KOTÍŠEK Roman</v>
      </c>
      <c r="L9" s="12" t="s">
        <v>368</v>
      </c>
    </row>
    <row r="10" spans="1:12" x14ac:dyDescent="0.25">
      <c r="A10">
        <v>13</v>
      </c>
      <c r="B10" t="s">
        <v>66</v>
      </c>
      <c r="C10" t="s">
        <v>59</v>
      </c>
      <c r="D10">
        <v>171141</v>
      </c>
      <c r="E10">
        <v>7.6</v>
      </c>
      <c r="F10" t="s">
        <v>369</v>
      </c>
      <c r="G10">
        <v>28</v>
      </c>
      <c r="H10">
        <v>7.7</v>
      </c>
      <c r="J10" t="str">
        <f>VLOOKUP(B10,hráčí!$B$2:$B$141,1,0)</f>
        <v>LEE Hang Gyu</v>
      </c>
      <c r="K10" s="37" t="str">
        <f>VLOOKUP(B10,'BOT podzim 2018 pod 15'!$B$3:$B$91,1,0)</f>
        <v>LEE Hang Gyu</v>
      </c>
      <c r="L10" s="12" t="s">
        <v>19</v>
      </c>
    </row>
    <row r="11" spans="1:12" x14ac:dyDescent="0.25">
      <c r="A11">
        <v>14</v>
      </c>
      <c r="B11" t="s">
        <v>370</v>
      </c>
      <c r="C11" t="s">
        <v>371</v>
      </c>
      <c r="D11">
        <v>1801487</v>
      </c>
      <c r="E11">
        <v>10.7</v>
      </c>
      <c r="F11" t="s">
        <v>117</v>
      </c>
      <c r="G11">
        <v>28</v>
      </c>
      <c r="H11">
        <v>10.8</v>
      </c>
      <c r="J11" t="str">
        <f>VLOOKUP(B11,hráčí!$B$2:$B$141,1,0)</f>
        <v>LEGAT Viktor</v>
      </c>
      <c r="K11" s="37" t="str">
        <f>VLOOKUP(B11,'BOT podzim 2018 pod 15'!$B$3:$B$91,1,0)</f>
        <v>LEGAT Viktor</v>
      </c>
      <c r="L11" s="12" t="s">
        <v>317</v>
      </c>
    </row>
    <row r="12" spans="1:12" x14ac:dyDescent="0.25">
      <c r="A12">
        <v>4</v>
      </c>
      <c r="B12" t="s">
        <v>15</v>
      </c>
      <c r="C12" t="s">
        <v>11</v>
      </c>
      <c r="D12">
        <v>1060302</v>
      </c>
      <c r="E12">
        <v>6.1</v>
      </c>
      <c r="F12" t="s">
        <v>360</v>
      </c>
      <c r="G12">
        <v>35</v>
      </c>
      <c r="H12">
        <v>6.1</v>
      </c>
      <c r="J12" t="str">
        <f>VLOOKUP(B12,hráčí!$B$2:$B$141,1,0)</f>
        <v>MACH Vladimír</v>
      </c>
      <c r="K12" s="37" t="str">
        <f>VLOOKUP(B12,'BOT podzim 2018 pod 15'!$B$3:$B$91,1,0)</f>
        <v>MACH Vladimír</v>
      </c>
      <c r="L12" s="12" t="s">
        <v>364</v>
      </c>
    </row>
    <row r="13" spans="1:12" x14ac:dyDescent="0.25">
      <c r="A13">
        <v>1</v>
      </c>
      <c r="B13" t="s">
        <v>16</v>
      </c>
      <c r="C13" t="s">
        <v>5</v>
      </c>
      <c r="D13">
        <v>1630124</v>
      </c>
      <c r="E13">
        <v>7.3</v>
      </c>
      <c r="F13" t="s">
        <v>162</v>
      </c>
      <c r="G13">
        <v>37</v>
      </c>
      <c r="H13">
        <v>7.1</v>
      </c>
      <c r="J13" t="str">
        <f>VLOOKUP(B13,hráčí!$B$2:$B$141,1,0)</f>
        <v>POLCAR Ivan</v>
      </c>
      <c r="K13" s="37" t="str">
        <f>VLOOKUP(B13,'BOT podzim 2018 pod 15'!$B$3:$B$91,1,0)</f>
        <v>POLCAR Ivan</v>
      </c>
      <c r="L13" s="12" t="s">
        <v>74</v>
      </c>
    </row>
    <row r="14" spans="1:12" x14ac:dyDescent="0.25">
      <c r="A14">
        <v>15</v>
      </c>
      <c r="B14" t="s">
        <v>372</v>
      </c>
      <c r="C14" t="s">
        <v>150</v>
      </c>
      <c r="D14">
        <v>1120785</v>
      </c>
      <c r="E14">
        <v>12.5</v>
      </c>
      <c r="F14" t="s">
        <v>220</v>
      </c>
      <c r="G14">
        <v>27</v>
      </c>
      <c r="H14">
        <v>12.6</v>
      </c>
      <c r="J14" t="str">
        <f>VLOOKUP(B14,hráčí!$B$2:$B$141,1,0)</f>
        <v>PROKŮPEK Martin</v>
      </c>
      <c r="K14" s="37" t="str">
        <f>VLOOKUP(B14,'BOT podzim 2018 pod 15'!$B$3:$B$91,1,0)</f>
        <v>PROKŮPEK Martin</v>
      </c>
      <c r="L14" s="12" t="s">
        <v>362</v>
      </c>
    </row>
    <row r="15" spans="1:12" x14ac:dyDescent="0.25">
      <c r="A15">
        <v>6</v>
      </c>
      <c r="B15" t="s">
        <v>361</v>
      </c>
      <c r="C15" t="s">
        <v>150</v>
      </c>
      <c r="D15">
        <v>1120500</v>
      </c>
      <c r="E15">
        <v>15</v>
      </c>
      <c r="F15" t="s">
        <v>199</v>
      </c>
      <c r="G15">
        <v>35</v>
      </c>
      <c r="H15">
        <v>15</v>
      </c>
      <c r="J15" t="str">
        <f>VLOOKUP(B15,hráčí!$B$2:$B$141,1,0)</f>
        <v>RUCKÝ Tomáš</v>
      </c>
      <c r="K15" s="37" t="str">
        <f>VLOOKUP(B15,'BOT podzim 2018 pod 15'!$B$3:$B$91,1,0)</f>
        <v>RUCKÝ Tomáš</v>
      </c>
      <c r="L15" s="12" t="s">
        <v>75</v>
      </c>
    </row>
    <row r="16" spans="1:12" x14ac:dyDescent="0.25">
      <c r="A16">
        <v>17</v>
      </c>
      <c r="B16" t="s">
        <v>80</v>
      </c>
      <c r="C16" t="s">
        <v>5</v>
      </c>
      <c r="D16">
        <v>1630499</v>
      </c>
      <c r="E16">
        <v>12.6</v>
      </c>
      <c r="F16" t="s">
        <v>374</v>
      </c>
      <c r="G16">
        <v>25</v>
      </c>
      <c r="H16">
        <v>12.7</v>
      </c>
      <c r="J16" t="str">
        <f>VLOOKUP(B16,hráčí!$B$2:$B$141,1,0)</f>
        <v>SEGEČ Marek</v>
      </c>
      <c r="K16" s="37" t="str">
        <f>VLOOKUP(B16,'BOT podzim 2018 pod 15'!$B$3:$B$91,1,0)</f>
        <v>SEGEČ Marek</v>
      </c>
      <c r="L16" s="12" t="s">
        <v>358</v>
      </c>
    </row>
    <row r="17" spans="1:12" x14ac:dyDescent="0.25">
      <c r="A17">
        <v>8</v>
      </c>
      <c r="B17" t="s">
        <v>362</v>
      </c>
      <c r="C17" t="s">
        <v>363</v>
      </c>
      <c r="D17">
        <v>1330078</v>
      </c>
      <c r="E17">
        <v>14.2</v>
      </c>
      <c r="F17" t="s">
        <v>163</v>
      </c>
      <c r="G17">
        <v>34</v>
      </c>
      <c r="H17">
        <v>14.2</v>
      </c>
      <c r="J17" t="str">
        <f>VLOOKUP(B17,hráčí!$B$2:$B$141,1,0)</f>
        <v>SOJKA Pavel</v>
      </c>
      <c r="K17" s="37" t="str">
        <f>VLOOKUP(B17,'BOT podzim 2018 pod 15'!$B$3:$B$91,1,0)</f>
        <v>SOJKA Pavel</v>
      </c>
      <c r="L17" s="12" t="s">
        <v>15</v>
      </c>
    </row>
    <row r="18" spans="1:12" x14ac:dyDescent="0.25">
      <c r="A18">
        <v>10</v>
      </c>
      <c r="B18" t="s">
        <v>317</v>
      </c>
      <c r="C18" t="s">
        <v>318</v>
      </c>
      <c r="D18">
        <v>301006</v>
      </c>
      <c r="E18">
        <v>4.4000000000000004</v>
      </c>
      <c r="F18" t="s">
        <v>366</v>
      </c>
      <c r="G18">
        <v>32</v>
      </c>
      <c r="H18">
        <v>4.5</v>
      </c>
      <c r="J18" t="str">
        <f>VLOOKUP(B18,hráčí!$B$2:$B$141,1,0)</f>
        <v>ŠLAPAL Jakub</v>
      </c>
      <c r="K18" s="37" t="str">
        <f>VLOOKUP(B18,'BOT podzim 2018 pod 15'!$B$3:$B$91,1,0)</f>
        <v>ŠLAPAL Jakub</v>
      </c>
      <c r="L18" s="12" t="s">
        <v>361</v>
      </c>
    </row>
    <row r="19" spans="1:12" x14ac:dyDescent="0.25">
      <c r="A19">
        <v>18</v>
      </c>
      <c r="B19" t="s">
        <v>14</v>
      </c>
      <c r="C19" t="s">
        <v>11</v>
      </c>
      <c r="D19">
        <v>1060499</v>
      </c>
      <c r="E19">
        <v>14</v>
      </c>
      <c r="F19" t="s">
        <v>339</v>
      </c>
      <c r="G19">
        <v>23</v>
      </c>
      <c r="H19">
        <v>14.1</v>
      </c>
      <c r="J19" t="str">
        <f>VLOOKUP(B19,hráčí!$B$2:$B$141,1,0)</f>
        <v>TOMAN Jan</v>
      </c>
      <c r="K19" s="37" t="str">
        <f>VLOOKUP(B19,'BOT podzim 2018 pod 15'!$B$3:$B$91,1,0)</f>
        <v>TOMAN Jan</v>
      </c>
      <c r="L19" s="12" t="s">
        <v>18</v>
      </c>
    </row>
    <row r="20" spans="1:12" x14ac:dyDescent="0.25">
      <c r="A20">
        <v>16</v>
      </c>
      <c r="B20" t="s">
        <v>373</v>
      </c>
      <c r="C20" t="s">
        <v>150</v>
      </c>
      <c r="D20">
        <v>1120774</v>
      </c>
      <c r="E20">
        <v>10.5</v>
      </c>
      <c r="F20" t="s">
        <v>220</v>
      </c>
      <c r="G20">
        <v>27</v>
      </c>
      <c r="H20">
        <v>10.6</v>
      </c>
      <c r="J20" t="str">
        <f>VLOOKUP(B20,hráčí!$B$2:$B$141,1,0)</f>
        <v>VOLENÍK Lubomír</v>
      </c>
      <c r="K20" s="37" t="str">
        <f>VLOOKUP(B20,'BOT podzim 2018 pod 15'!$B$3:$B$91,1,0)</f>
        <v>VOLENÍK Lubomír</v>
      </c>
      <c r="L20" s="12" t="s">
        <v>16</v>
      </c>
    </row>
  </sheetData>
  <sortState ref="A2:K20">
    <sortCondition ref="B2:B2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03D69-8AE3-4D1A-A55E-34EEB79DC556}">
  <dimension ref="A1:L31"/>
  <sheetViews>
    <sheetView workbookViewId="0">
      <selection activeCell="L11" sqref="L11"/>
    </sheetView>
  </sheetViews>
  <sheetFormatPr defaultRowHeight="15" x14ac:dyDescent="0.25"/>
  <cols>
    <col min="1" max="1" width="6.5703125" style="37" bestFit="1" customWidth="1"/>
    <col min="2" max="2" width="21.7109375" style="37" bestFit="1" customWidth="1"/>
    <col min="3" max="3" width="7.140625" style="37" bestFit="1" customWidth="1"/>
    <col min="4" max="4" width="8" style="37" bestFit="1" customWidth="1"/>
    <col min="5" max="5" width="9.28515625" style="36" customWidth="1"/>
    <col min="6" max="6" width="7.7109375" style="37" bestFit="1" customWidth="1"/>
    <col min="7" max="7" width="6" style="37" bestFit="1" customWidth="1"/>
    <col min="8" max="8" width="7.28515625" style="37" bestFit="1" customWidth="1"/>
    <col min="9" max="9" width="9.140625" style="37"/>
    <col min="10" max="10" width="30.85546875" style="37" customWidth="1"/>
    <col min="11" max="11" width="26.7109375" style="37" customWidth="1"/>
    <col min="12" max="12" width="28.28515625" style="37" customWidth="1"/>
    <col min="13" max="16384" width="9.140625" style="37"/>
  </cols>
  <sheetData>
    <row r="1" spans="1:12" x14ac:dyDescent="0.25">
      <c r="A1" s="37" t="s">
        <v>0</v>
      </c>
      <c r="B1" s="37" t="s">
        <v>1</v>
      </c>
      <c r="C1" s="37" t="s">
        <v>2</v>
      </c>
      <c r="D1" s="37" t="s">
        <v>3</v>
      </c>
      <c r="E1" s="36" t="s">
        <v>95</v>
      </c>
      <c r="F1" s="37" t="s">
        <v>96</v>
      </c>
      <c r="G1" s="37" t="s">
        <v>4</v>
      </c>
      <c r="H1" s="37" t="s">
        <v>97</v>
      </c>
      <c r="J1" s="37" t="s">
        <v>393</v>
      </c>
      <c r="K1" s="37" t="s">
        <v>394</v>
      </c>
      <c r="L1" t="s">
        <v>397</v>
      </c>
    </row>
    <row r="2" spans="1:12" x14ac:dyDescent="0.25">
      <c r="A2" s="37">
        <v>22</v>
      </c>
      <c r="B2" s="37" t="s">
        <v>90</v>
      </c>
      <c r="C2" s="37" t="s">
        <v>5</v>
      </c>
      <c r="D2" s="37">
        <v>1630721</v>
      </c>
      <c r="E2" s="36">
        <v>24.9</v>
      </c>
      <c r="F2" s="37" t="s">
        <v>171</v>
      </c>
      <c r="G2" s="37">
        <v>25</v>
      </c>
      <c r="H2" s="37">
        <v>25</v>
      </c>
      <c r="J2" s="37" t="str">
        <f>VLOOKUP(B2,hráčí!$B$2:$B$141,1,0)</f>
        <v>BUREŠ František</v>
      </c>
      <c r="K2" s="37" t="str">
        <f>VLOOKUP(B2,'BOT podzim 2018 nad 15'!$B$3:$B$100,1,0)</f>
        <v>BUREŠ František</v>
      </c>
      <c r="L2" s="37" t="s">
        <v>391</v>
      </c>
    </row>
    <row r="3" spans="1:12" x14ac:dyDescent="0.25">
      <c r="A3" s="37">
        <v>16</v>
      </c>
      <c r="B3" s="37" t="s">
        <v>138</v>
      </c>
      <c r="C3" s="37" t="s">
        <v>21</v>
      </c>
      <c r="D3" s="37">
        <v>220829</v>
      </c>
      <c r="E3" s="36">
        <v>15.9</v>
      </c>
      <c r="F3" s="37" t="s">
        <v>306</v>
      </c>
      <c r="G3" s="37">
        <v>29</v>
      </c>
      <c r="H3" s="37">
        <v>16</v>
      </c>
      <c r="J3" s="37" t="str">
        <f>VLOOKUP(B3,hráčí!$B$2:$B$141,1,0)</f>
        <v>DROŽ Petr</v>
      </c>
      <c r="K3" s="37" t="str">
        <f>VLOOKUP(B3,'BOT podzim 2018 nad 15'!$B$3:$B$100,1,0)</f>
        <v>DROŽ Petr</v>
      </c>
      <c r="L3" s="37" t="s">
        <v>34</v>
      </c>
    </row>
    <row r="4" spans="1:12" x14ac:dyDescent="0.25">
      <c r="A4" s="37">
        <v>27</v>
      </c>
      <c r="B4" s="37" t="s">
        <v>84</v>
      </c>
      <c r="C4" s="37" t="s">
        <v>5</v>
      </c>
      <c r="D4" s="37">
        <v>1630127</v>
      </c>
      <c r="E4" s="36">
        <v>15.2</v>
      </c>
      <c r="F4" s="37" t="s">
        <v>389</v>
      </c>
      <c r="G4" s="37">
        <v>23</v>
      </c>
      <c r="H4" s="37">
        <v>15.3</v>
      </c>
      <c r="J4" s="37" t="str">
        <f>VLOOKUP(B4,hráčí!$B$2:$B$141,1,0)</f>
        <v>FILÍPEK Jiří sen.</v>
      </c>
      <c r="K4" s="37" t="str">
        <f>VLOOKUP(B4,'BOT podzim 2018 nad 15'!$B$3:$B$100,1,0)</f>
        <v>FILÍPEK Jiří sen.</v>
      </c>
      <c r="L4" s="37" t="s">
        <v>94</v>
      </c>
    </row>
    <row r="5" spans="1:12" x14ac:dyDescent="0.25">
      <c r="A5" s="37">
        <v>30</v>
      </c>
      <c r="B5" s="37" t="s">
        <v>391</v>
      </c>
      <c r="C5" s="37" t="s">
        <v>21</v>
      </c>
      <c r="D5" s="37">
        <v>220764</v>
      </c>
      <c r="E5" s="36">
        <v>23.3</v>
      </c>
      <c r="F5" s="37" t="s">
        <v>392</v>
      </c>
      <c r="G5" s="37">
        <v>18</v>
      </c>
      <c r="H5" s="37">
        <v>23.4</v>
      </c>
      <c r="J5" s="37" t="str">
        <f>VLOOKUP(B5,hráčí!$B$2:$B$141,1,0)</f>
        <v>HANZLÍČEK Martin</v>
      </c>
      <c r="K5" s="37" t="str">
        <f>VLOOKUP(B5,'BOT podzim 2018 nad 15'!$B$3:$B$100,1,0)</f>
        <v>HANZLÍČEK Martin</v>
      </c>
      <c r="L5" s="37" t="s">
        <v>84</v>
      </c>
    </row>
    <row r="6" spans="1:12" x14ac:dyDescent="0.25">
      <c r="A6" s="37">
        <v>2</v>
      </c>
      <c r="B6" s="37" t="s">
        <v>38</v>
      </c>
      <c r="C6" s="37" t="s">
        <v>5</v>
      </c>
      <c r="D6" s="37">
        <v>1630687</v>
      </c>
      <c r="E6" s="36">
        <v>17.7</v>
      </c>
      <c r="F6" s="37" t="s">
        <v>128</v>
      </c>
      <c r="G6" s="37">
        <v>39</v>
      </c>
      <c r="H6" s="37">
        <v>16.8</v>
      </c>
      <c r="J6" s="37" t="str">
        <f>VLOOKUP(B6,hráčí!$B$2:$B$141,1,0)</f>
        <v>HOLEČEK Marcel</v>
      </c>
      <c r="K6" s="37" t="str">
        <f>VLOOKUP(B6,'BOT podzim 2018 nad 15'!$B$3:$B$100,1,0)</f>
        <v>HOLEČEK Marcel</v>
      </c>
      <c r="L6" s="37" t="s">
        <v>25</v>
      </c>
    </row>
    <row r="7" spans="1:12" x14ac:dyDescent="0.25">
      <c r="A7" s="37">
        <v>20</v>
      </c>
      <c r="B7" s="37" t="s">
        <v>386</v>
      </c>
      <c r="C7" s="37" t="s">
        <v>21</v>
      </c>
      <c r="D7" s="37">
        <v>220641</v>
      </c>
      <c r="E7" s="36">
        <v>16.7</v>
      </c>
      <c r="F7" s="37" t="s">
        <v>387</v>
      </c>
      <c r="G7" s="37">
        <v>27</v>
      </c>
      <c r="H7" s="37">
        <v>16.8</v>
      </c>
      <c r="J7" s="37" t="str">
        <f>VLOOKUP(B7,hráčí!$B$2:$B$141,1,0)</f>
        <v>ITTNER Jaroslav</v>
      </c>
      <c r="K7" s="37" t="str">
        <f>VLOOKUP(B7,'BOT podzim 2018 nad 15'!$B$3:$B$100,1,0)</f>
        <v>ITTNER Jaroslav</v>
      </c>
      <c r="L7" s="37" t="s">
        <v>91</v>
      </c>
    </row>
    <row r="8" spans="1:12" x14ac:dyDescent="0.25">
      <c r="A8" s="37">
        <v>15</v>
      </c>
      <c r="B8" s="37" t="s">
        <v>382</v>
      </c>
      <c r="C8" s="37" t="s">
        <v>5</v>
      </c>
      <c r="D8" s="37">
        <v>1630385</v>
      </c>
      <c r="E8" s="36">
        <v>31.4</v>
      </c>
      <c r="F8" s="37" t="s">
        <v>383</v>
      </c>
      <c r="G8" s="37">
        <v>30</v>
      </c>
      <c r="H8" s="37">
        <v>31.4</v>
      </c>
      <c r="J8" s="37" t="str">
        <f>VLOOKUP(B8,hráčí!$B$2:$B$141,1,0)</f>
        <v>KACZ Radek</v>
      </c>
      <c r="K8" s="37" t="str">
        <f>VLOOKUP(B8,'BOT podzim 2018 nad 15'!$B$3:$B$100,1,0)</f>
        <v>KACZ Radek</v>
      </c>
      <c r="L8" s="37" t="s">
        <v>90</v>
      </c>
    </row>
    <row r="9" spans="1:12" x14ac:dyDescent="0.25">
      <c r="A9" s="37">
        <v>23</v>
      </c>
      <c r="B9" s="37" t="s">
        <v>47</v>
      </c>
      <c r="C9" s="37" t="s">
        <v>5</v>
      </c>
      <c r="D9" s="37">
        <v>1630698</v>
      </c>
      <c r="E9" s="36">
        <v>30.2</v>
      </c>
      <c r="F9" s="37" t="s">
        <v>171</v>
      </c>
      <c r="G9" s="37">
        <v>25</v>
      </c>
      <c r="H9" s="37">
        <v>30.3</v>
      </c>
      <c r="J9" s="37" t="str">
        <f>VLOOKUP(B9,hráčí!$B$2:$B$141,1,0)</f>
        <v>KAŠE Pavel</v>
      </c>
      <c r="K9" s="37" t="str">
        <f>VLOOKUP(B9,'BOT podzim 2018 nad 15'!$B$3:$B$100,1,0)</f>
        <v>KAŠE Pavel</v>
      </c>
      <c r="L9" s="37" t="s">
        <v>47</v>
      </c>
    </row>
    <row r="10" spans="1:12" x14ac:dyDescent="0.25">
      <c r="A10" s="37">
        <v>7</v>
      </c>
      <c r="B10" s="37" t="s">
        <v>133</v>
      </c>
      <c r="C10" s="37" t="s">
        <v>5</v>
      </c>
      <c r="D10" s="37">
        <v>1630021</v>
      </c>
      <c r="E10" s="36">
        <v>16.3</v>
      </c>
      <c r="F10" s="37" t="s">
        <v>377</v>
      </c>
      <c r="G10" s="37">
        <v>34</v>
      </c>
      <c r="H10" s="37">
        <v>16.3</v>
      </c>
      <c r="J10" s="37" t="str">
        <f>VLOOKUP(B10,hráčí!$B$2:$B$141,1,0)</f>
        <v>KLIMEŠOVÁ Valentýna</v>
      </c>
      <c r="K10" s="37" t="str">
        <f>VLOOKUP(B10,'BOT podzim 2018 nad 15'!$B$3:$B$100,1,0)</f>
        <v>KLIMEŠOVÁ Valentýna</v>
      </c>
      <c r="L10" s="37" t="s">
        <v>50</v>
      </c>
    </row>
    <row r="11" spans="1:12" x14ac:dyDescent="0.25">
      <c r="A11" s="37">
        <v>29</v>
      </c>
      <c r="B11" s="37" t="s">
        <v>34</v>
      </c>
      <c r="C11" s="37" t="s">
        <v>5</v>
      </c>
      <c r="D11" s="37">
        <v>1630722</v>
      </c>
      <c r="E11" s="36">
        <v>20.100000000000001</v>
      </c>
      <c r="F11" s="37" t="s">
        <v>390</v>
      </c>
      <c r="G11" s="37">
        <v>20</v>
      </c>
      <c r="H11" s="37">
        <v>20.2</v>
      </c>
      <c r="J11" s="37" t="str">
        <f>VLOOKUP(B11,hráčí!$B$2:$B$141,1,0)</f>
        <v>KUBOVSKÝ Zdeněk</v>
      </c>
      <c r="K11" s="37" t="str">
        <f>VLOOKUP(B11,'BOT podzim 2018 nad 15'!$B$3:$B$100,1,0)</f>
        <v>KUBOVSKÝ Zdeněk</v>
      </c>
      <c r="L11" s="37" t="s">
        <v>42</v>
      </c>
    </row>
    <row r="12" spans="1:12" x14ac:dyDescent="0.25">
      <c r="A12" s="37">
        <v>11</v>
      </c>
      <c r="B12" s="37" t="s">
        <v>259</v>
      </c>
      <c r="C12" s="37" t="s">
        <v>5</v>
      </c>
      <c r="D12" s="37">
        <v>1630702</v>
      </c>
      <c r="E12" s="36">
        <v>23.4</v>
      </c>
      <c r="F12" s="37" t="s">
        <v>168</v>
      </c>
      <c r="G12" s="37">
        <v>31</v>
      </c>
      <c r="H12" s="37">
        <v>23.5</v>
      </c>
      <c r="J12" s="37" t="str">
        <f>VLOOKUP(B12,hráčí!$B$2:$B$141,1,0)</f>
        <v>KUDRLIČKA Jaroslav</v>
      </c>
      <c r="K12" s="37" t="str">
        <f>VLOOKUP(B12,'BOT podzim 2018 nad 15'!$B$3:$B$100,1,0)</f>
        <v>KUDRLIČKA Jaroslav</v>
      </c>
      <c r="L12" s="37" t="s">
        <v>257</v>
      </c>
    </row>
    <row r="13" spans="1:12" x14ac:dyDescent="0.25">
      <c r="A13" s="37">
        <v>6</v>
      </c>
      <c r="B13" s="37" t="s">
        <v>264</v>
      </c>
      <c r="C13" s="37" t="s">
        <v>5</v>
      </c>
      <c r="D13" s="37">
        <v>1630701</v>
      </c>
      <c r="E13" s="36">
        <v>28.3</v>
      </c>
      <c r="F13" s="37" t="s">
        <v>246</v>
      </c>
      <c r="G13" s="37">
        <v>34</v>
      </c>
      <c r="H13" s="37">
        <v>28.3</v>
      </c>
      <c r="J13" s="37" t="str">
        <f>VLOOKUP(B13,hráčí!$B$2:$B$141,1,0)</f>
        <v>MAZUROVÁ Iva</v>
      </c>
      <c r="K13" s="37" t="str">
        <f>VLOOKUP(B13,'BOT podzim 2018 nad 15'!$B$3:$B$100,1,0)</f>
        <v>MAZUROVÁ Iva</v>
      </c>
      <c r="L13" s="37" t="s">
        <v>386</v>
      </c>
    </row>
    <row r="14" spans="1:12" x14ac:dyDescent="0.25">
      <c r="A14" s="37">
        <v>18</v>
      </c>
      <c r="B14" s="37" t="s">
        <v>384</v>
      </c>
      <c r="C14" s="37" t="s">
        <v>5</v>
      </c>
      <c r="D14" s="37">
        <v>1630258</v>
      </c>
      <c r="E14" s="36">
        <v>22.2</v>
      </c>
      <c r="F14" s="37" t="s">
        <v>217</v>
      </c>
      <c r="G14" s="37">
        <v>28</v>
      </c>
      <c r="H14" s="37">
        <v>22.3</v>
      </c>
      <c r="J14" s="37" t="str">
        <f>VLOOKUP(B14,hráčí!$B$2:$B$141,1,0)</f>
        <v>MEIER Dalibor</v>
      </c>
      <c r="K14" s="37" t="str">
        <f>VLOOKUP(B14,'BOT podzim 2018 nad 15'!$B$3:$B$100,1,0)</f>
        <v>MEIER Dalibor</v>
      </c>
      <c r="L14" s="37" t="s">
        <v>55</v>
      </c>
    </row>
    <row r="15" spans="1:12" x14ac:dyDescent="0.25">
      <c r="A15" s="37">
        <v>14</v>
      </c>
      <c r="B15" s="37" t="s">
        <v>208</v>
      </c>
      <c r="C15" s="37" t="s">
        <v>5</v>
      </c>
      <c r="D15" s="37">
        <v>1630649</v>
      </c>
      <c r="E15" s="36">
        <v>22.9</v>
      </c>
      <c r="F15" s="37" t="s">
        <v>381</v>
      </c>
      <c r="G15" s="37">
        <v>31</v>
      </c>
      <c r="H15" s="37">
        <v>23</v>
      </c>
      <c r="J15" s="37" t="str">
        <f>VLOOKUP(B15,hráčí!$B$2:$B$141,1,0)</f>
        <v>MIKLOŠOVÁ Drahomíra</v>
      </c>
      <c r="K15" s="37" t="str">
        <f>VLOOKUP(B15,'BOT podzim 2018 nad 15'!$B$3:$B$100,1,0)</f>
        <v>MIKLOŠOVÁ Drahomíra</v>
      </c>
      <c r="L15" s="37" t="s">
        <v>384</v>
      </c>
    </row>
    <row r="16" spans="1:12" x14ac:dyDescent="0.25">
      <c r="A16" s="37">
        <v>3</v>
      </c>
      <c r="B16" s="37" t="s">
        <v>376</v>
      </c>
      <c r="C16" s="37" t="s">
        <v>26</v>
      </c>
      <c r="D16" s="37">
        <v>1310345</v>
      </c>
      <c r="E16" s="36">
        <v>30.5</v>
      </c>
      <c r="F16" s="37" t="s">
        <v>300</v>
      </c>
      <c r="G16" s="37">
        <v>37</v>
      </c>
      <c r="H16" s="37">
        <v>30</v>
      </c>
      <c r="J16" s="37" t="str">
        <f>VLOOKUP(B16,hráčí!$B$2:$B$141,1,0)</f>
        <v>NEUMANN Ladislav</v>
      </c>
      <c r="K16" s="37" t="str">
        <f>VLOOKUP(B16,'BOT podzim 2018 nad 15'!$B$3:$B$100,1,0)</f>
        <v>NEUMANN Ladislav</v>
      </c>
      <c r="L16" s="37" t="s">
        <v>138</v>
      </c>
    </row>
    <row r="17" spans="1:12" x14ac:dyDescent="0.25">
      <c r="A17" s="37">
        <v>5</v>
      </c>
      <c r="B17" s="37" t="s">
        <v>262</v>
      </c>
      <c r="C17" s="37" t="s">
        <v>26</v>
      </c>
      <c r="D17" s="37">
        <v>1310320</v>
      </c>
      <c r="E17" s="36">
        <v>21.5</v>
      </c>
      <c r="F17" s="37" t="s">
        <v>136</v>
      </c>
      <c r="G17" s="37">
        <v>35</v>
      </c>
      <c r="H17" s="37">
        <v>21.5</v>
      </c>
      <c r="J17" s="37" t="str">
        <f>VLOOKUP(B17,hráčí!$B$2:$B$141,1,0)</f>
        <v>NEUMANN Milan</v>
      </c>
      <c r="K17" s="37" t="str">
        <f>VLOOKUP(B17,'BOT podzim 2018 nad 15'!$B$3:$B$100,1,0)</f>
        <v>NEUMANN Milan</v>
      </c>
      <c r="L17" s="37" t="s">
        <v>382</v>
      </c>
    </row>
    <row r="18" spans="1:12" x14ac:dyDescent="0.25">
      <c r="A18" s="37">
        <v>1</v>
      </c>
      <c r="B18" s="37" t="s">
        <v>48</v>
      </c>
      <c r="C18" s="37" t="s">
        <v>26</v>
      </c>
      <c r="D18" s="37">
        <v>1310346</v>
      </c>
      <c r="E18" s="36">
        <v>28.6</v>
      </c>
      <c r="F18" s="37" t="s">
        <v>375</v>
      </c>
      <c r="G18" s="37">
        <v>41</v>
      </c>
      <c r="H18" s="37">
        <v>26.1</v>
      </c>
      <c r="J18" s="37" t="str">
        <f>VLOOKUP(B18,hráčí!$B$2:$B$141,1,0)</f>
        <v>NEUMANN Petr</v>
      </c>
      <c r="K18" s="37" t="str">
        <f>VLOOKUP(B18,'BOT podzim 2018 nad 15'!$B$3:$B$100,1,0)</f>
        <v>NEUMANN Petr</v>
      </c>
      <c r="L18" s="37" t="s">
        <v>259</v>
      </c>
    </row>
    <row r="19" spans="1:12" x14ac:dyDescent="0.25">
      <c r="A19" s="37">
        <v>10</v>
      </c>
      <c r="B19" s="37" t="s">
        <v>92</v>
      </c>
      <c r="C19" s="37" t="s">
        <v>5</v>
      </c>
      <c r="D19" s="37">
        <v>1630059</v>
      </c>
      <c r="E19" s="36">
        <v>18.899999999999999</v>
      </c>
      <c r="F19" s="37" t="s">
        <v>378</v>
      </c>
      <c r="G19" s="37">
        <v>31</v>
      </c>
      <c r="H19" s="37">
        <v>19</v>
      </c>
      <c r="J19" s="37" t="str">
        <f>VLOOKUP(B19,hráčí!$B$2:$B$141,1,0)</f>
        <v>PAŠEK Pavel</v>
      </c>
      <c r="K19" s="37" t="str">
        <f>VLOOKUP(B19,'BOT podzim 2018 nad 15'!$B$3:$B$100,1,0)</f>
        <v>PAŠEK Pavel</v>
      </c>
      <c r="L19" s="37" t="s">
        <v>208</v>
      </c>
    </row>
    <row r="20" spans="1:12" x14ac:dyDescent="0.25">
      <c r="A20" s="37">
        <v>9</v>
      </c>
      <c r="B20" s="37" t="s">
        <v>213</v>
      </c>
      <c r="C20" s="37" t="s">
        <v>21</v>
      </c>
      <c r="D20" s="37">
        <v>220661</v>
      </c>
      <c r="E20" s="36">
        <v>26.1</v>
      </c>
      <c r="F20" s="37" t="s">
        <v>214</v>
      </c>
      <c r="G20" s="37">
        <v>32</v>
      </c>
      <c r="H20" s="37">
        <v>26.1</v>
      </c>
      <c r="J20" s="37" t="str">
        <f>VLOOKUP(B20,hráčí!$B$2:$B$141,1,0)</f>
        <v>POLCAROVÁ Soňa</v>
      </c>
      <c r="K20" s="37" t="str">
        <f>VLOOKUP(B20,'BOT podzim 2018 nad 15'!$B$3:$B$100,1,0)</f>
        <v>POLCAROVÁ Soňa</v>
      </c>
      <c r="L20" s="37" t="s">
        <v>92</v>
      </c>
    </row>
    <row r="21" spans="1:12" x14ac:dyDescent="0.25">
      <c r="A21" s="37">
        <v>13</v>
      </c>
      <c r="B21" s="37" t="s">
        <v>379</v>
      </c>
      <c r="C21" s="37" t="s">
        <v>150</v>
      </c>
      <c r="D21" s="37">
        <v>1120499</v>
      </c>
      <c r="E21" s="36">
        <v>20.9</v>
      </c>
      <c r="F21" s="37" t="s">
        <v>380</v>
      </c>
      <c r="G21" s="37">
        <v>31</v>
      </c>
      <c r="H21" s="37">
        <v>21</v>
      </c>
      <c r="J21" s="37" t="str">
        <f>VLOOKUP(B21,hráčí!$B$2:$B$141,1,0)</f>
        <v>PONCAROVÁ Martina</v>
      </c>
      <c r="K21" s="37" t="str">
        <f>VLOOKUP(B21,'BOT podzim 2018 nad 15'!$B$3:$B$100,1,0)</f>
        <v>PONCAROVÁ Martina</v>
      </c>
      <c r="L21" s="37" t="s">
        <v>40</v>
      </c>
    </row>
    <row r="22" spans="1:12" x14ac:dyDescent="0.25">
      <c r="A22" s="37">
        <v>26</v>
      </c>
      <c r="B22" s="37" t="s">
        <v>25</v>
      </c>
      <c r="C22" s="37" t="s">
        <v>5</v>
      </c>
      <c r="D22" s="37">
        <v>1630708</v>
      </c>
      <c r="E22" s="36">
        <v>20.399999999999999</v>
      </c>
      <c r="F22" s="37" t="s">
        <v>388</v>
      </c>
      <c r="G22" s="37">
        <v>24</v>
      </c>
      <c r="H22" s="37">
        <v>20.5</v>
      </c>
      <c r="J22" s="37" t="str">
        <f>VLOOKUP(B22,hráčí!$B$2:$B$141,1,0)</f>
        <v>REHÁK Milan</v>
      </c>
      <c r="K22" s="37" t="str">
        <f>VLOOKUP(B22,'BOT podzim 2018 nad 15'!$B$3:$B$100,1,0)</f>
        <v>REHÁK Milan</v>
      </c>
      <c r="L22" s="37" t="s">
        <v>379</v>
      </c>
    </row>
    <row r="23" spans="1:12" x14ac:dyDescent="0.25">
      <c r="A23" s="37">
        <v>8</v>
      </c>
      <c r="B23" s="37" t="s">
        <v>10</v>
      </c>
      <c r="C23" s="37" t="s">
        <v>5</v>
      </c>
      <c r="D23" s="37">
        <v>1630397</v>
      </c>
      <c r="E23" s="36">
        <v>15.5</v>
      </c>
      <c r="F23" s="37" t="s">
        <v>236</v>
      </c>
      <c r="G23" s="37">
        <v>33</v>
      </c>
      <c r="H23" s="37">
        <v>15.5</v>
      </c>
      <c r="J23" s="37" t="str">
        <f>VLOOKUP(B23,hráčí!$B$2:$B$141,1,0)</f>
        <v>RELICH Jan</v>
      </c>
      <c r="K23" s="37" t="str">
        <f>VLOOKUP(B23,'BOT podzim 2018 nad 15'!$B$3:$B$100,1,0)</f>
        <v>RELICH Jan</v>
      </c>
      <c r="L23" s="37" t="s">
        <v>213</v>
      </c>
    </row>
    <row r="24" spans="1:12" x14ac:dyDescent="0.25">
      <c r="A24" s="37">
        <v>21</v>
      </c>
      <c r="B24" s="37" t="s">
        <v>42</v>
      </c>
      <c r="C24" s="37" t="s">
        <v>5</v>
      </c>
      <c r="D24" s="37">
        <v>1630168</v>
      </c>
      <c r="E24" s="36">
        <v>26.1</v>
      </c>
      <c r="F24" s="37" t="s">
        <v>119</v>
      </c>
      <c r="G24" s="37">
        <v>26</v>
      </c>
      <c r="H24" s="37">
        <v>26.2</v>
      </c>
      <c r="J24" s="37" t="str">
        <f>VLOOKUP(B24,hráčí!$B$2:$B$141,1,0)</f>
        <v>STÁDNÍK Jindřich</v>
      </c>
      <c r="K24" s="37" t="str">
        <f>VLOOKUP(B24,'BOT podzim 2018 nad 15'!$B$3:$B$100,1,0)</f>
        <v>STÁDNÍK Jindřich</v>
      </c>
      <c r="L24" s="37" t="s">
        <v>10</v>
      </c>
    </row>
    <row r="25" spans="1:12" x14ac:dyDescent="0.25">
      <c r="A25" s="37">
        <v>24</v>
      </c>
      <c r="B25" s="37" t="s">
        <v>50</v>
      </c>
      <c r="C25" s="37" t="s">
        <v>44</v>
      </c>
      <c r="D25" s="37">
        <v>210324</v>
      </c>
      <c r="E25" s="36">
        <v>21.2</v>
      </c>
      <c r="F25" s="37" t="s">
        <v>171</v>
      </c>
      <c r="G25" s="37">
        <v>25</v>
      </c>
      <c r="H25" s="37">
        <v>21.3</v>
      </c>
      <c r="J25" s="37" t="str">
        <f>VLOOKUP(B25,hráčí!$B$2:$B$141,1,0)</f>
        <v>STEHLÍK Lukáš</v>
      </c>
      <c r="K25" s="37" t="str">
        <f>VLOOKUP(B25,'BOT podzim 2018 nad 15'!$B$3:$B$100,1,0)</f>
        <v>STEHLÍK Lukáš</v>
      </c>
      <c r="L25" s="37" t="s">
        <v>133</v>
      </c>
    </row>
    <row r="26" spans="1:12" x14ac:dyDescent="0.25">
      <c r="A26" s="37">
        <v>25</v>
      </c>
      <c r="B26" s="37" t="s">
        <v>91</v>
      </c>
      <c r="C26" s="37" t="s">
        <v>11</v>
      </c>
      <c r="D26" s="37">
        <v>1060659</v>
      </c>
      <c r="E26" s="36">
        <v>15.4</v>
      </c>
      <c r="F26" s="37" t="s">
        <v>206</v>
      </c>
      <c r="G26" s="37">
        <v>24</v>
      </c>
      <c r="H26" s="37">
        <v>15.5</v>
      </c>
      <c r="J26" s="37" t="str">
        <f>VLOOKUP(B26,hráčí!$B$2:$B$141,1,0)</f>
        <v>STEHLÍK Stanislav</v>
      </c>
      <c r="K26" s="37" t="str">
        <f>VLOOKUP(B26,'BOT podzim 2018 nad 15'!$B$3:$B$100,1,0)</f>
        <v>STEHLÍK Stanislav</v>
      </c>
      <c r="L26" s="37" t="s">
        <v>264</v>
      </c>
    </row>
    <row r="27" spans="1:12" x14ac:dyDescent="0.25">
      <c r="A27" s="37">
        <v>19</v>
      </c>
      <c r="B27" s="37" t="s">
        <v>257</v>
      </c>
      <c r="C27" s="37" t="s">
        <v>230</v>
      </c>
      <c r="D27" s="37">
        <v>981905</v>
      </c>
      <c r="E27" s="36">
        <v>18.100000000000001</v>
      </c>
      <c r="F27" s="37" t="s">
        <v>385</v>
      </c>
      <c r="G27" s="37">
        <v>27</v>
      </c>
      <c r="H27" s="37">
        <v>18.2</v>
      </c>
      <c r="J27" s="37" t="str">
        <f>VLOOKUP(B27,hráčí!$B$2:$B$141,1,0)</f>
        <v>ŠLAPAL Jan</v>
      </c>
      <c r="K27" s="37" t="str">
        <f>VLOOKUP(B27,'BOT podzim 2018 nad 15'!$B$3:$B$100,1,0)</f>
        <v>ŠLAPAL Jan</v>
      </c>
      <c r="L27" s="37" t="s">
        <v>262</v>
      </c>
    </row>
    <row r="28" spans="1:12" x14ac:dyDescent="0.25">
      <c r="A28" s="37">
        <v>17</v>
      </c>
      <c r="B28" s="37" t="s">
        <v>55</v>
      </c>
      <c r="C28" s="37" t="s">
        <v>5</v>
      </c>
      <c r="D28" s="37">
        <v>1630606</v>
      </c>
      <c r="E28" s="36">
        <v>16.600000000000001</v>
      </c>
      <c r="F28" s="37" t="s">
        <v>160</v>
      </c>
      <c r="G28" s="37">
        <v>28</v>
      </c>
      <c r="H28" s="37">
        <v>16.7</v>
      </c>
      <c r="J28" s="37" t="str">
        <f>VLOOKUP(B28,hráčí!$B$2:$B$141,1,0)</f>
        <v>ŠULC Václav</v>
      </c>
      <c r="K28" s="37" t="str">
        <f>VLOOKUP(B28,'BOT podzim 2018 nad 15'!$B$3:$B$100,1,0)</f>
        <v>ŠULC Václav</v>
      </c>
      <c r="L28" s="37" t="s">
        <v>85</v>
      </c>
    </row>
    <row r="29" spans="1:12" x14ac:dyDescent="0.25">
      <c r="A29" s="37">
        <v>12</v>
      </c>
      <c r="B29" s="37" t="s">
        <v>40</v>
      </c>
      <c r="C29" s="37" t="s">
        <v>5</v>
      </c>
      <c r="D29" s="37">
        <v>1630489</v>
      </c>
      <c r="E29" s="36">
        <v>15.3</v>
      </c>
      <c r="F29" s="37" t="s">
        <v>283</v>
      </c>
      <c r="G29" s="37">
        <v>31</v>
      </c>
      <c r="H29" s="37">
        <v>15.4</v>
      </c>
      <c r="J29" s="37" t="str">
        <f>VLOOKUP(B29,hráčí!$B$2:$B$141,1,0)</f>
        <v>TYKAL Martin</v>
      </c>
      <c r="K29" s="37" t="str">
        <f>VLOOKUP(B29,'BOT podzim 2018 nad 15'!$B$3:$B$100,1,0)</f>
        <v>TYKAL Martin</v>
      </c>
      <c r="L29" s="37" t="s">
        <v>376</v>
      </c>
    </row>
    <row r="30" spans="1:12" x14ac:dyDescent="0.25">
      <c r="A30" s="37">
        <v>28</v>
      </c>
      <c r="B30" s="37" t="s">
        <v>94</v>
      </c>
      <c r="C30" s="37" t="s">
        <v>5</v>
      </c>
      <c r="D30" s="37">
        <v>1630642</v>
      </c>
      <c r="E30" s="36">
        <v>33.5</v>
      </c>
      <c r="F30" s="37" t="s">
        <v>121</v>
      </c>
      <c r="G30" s="37">
        <v>21</v>
      </c>
      <c r="H30" s="37">
        <v>33.6</v>
      </c>
      <c r="J30" s="37" t="str">
        <f>VLOOKUP(B30,hráčí!$B$2:$B$141,1,0)</f>
        <v>VÁGNER David</v>
      </c>
      <c r="K30" s="37" t="str">
        <f>VLOOKUP(B30,'BOT podzim 2018 nad 15'!$B$3:$B$100,1,0)</f>
        <v>VÁGNER David</v>
      </c>
      <c r="L30" s="37" t="s">
        <v>38</v>
      </c>
    </row>
    <row r="31" spans="1:12" x14ac:dyDescent="0.25">
      <c r="A31" s="37">
        <v>4</v>
      </c>
      <c r="B31" s="37" t="s">
        <v>85</v>
      </c>
      <c r="C31" s="37" t="s">
        <v>5</v>
      </c>
      <c r="D31" s="37">
        <v>1630597</v>
      </c>
      <c r="E31" s="36">
        <v>18</v>
      </c>
      <c r="F31" s="37" t="s">
        <v>273</v>
      </c>
      <c r="G31" s="37">
        <v>37</v>
      </c>
      <c r="H31" s="37">
        <v>17.7</v>
      </c>
      <c r="J31" s="37" t="str">
        <f>VLOOKUP(B31,hráčí!$B$2:$B$141,1,0)</f>
        <v>ZATLOUKAL Miroslav</v>
      </c>
      <c r="K31" s="37" t="str">
        <f>VLOOKUP(B31,'BOT podzim 2018 nad 15'!$B$3:$B$100,1,0)</f>
        <v>ZATLOUKAL Miroslav</v>
      </c>
      <c r="L31" s="37" t="s">
        <v>48</v>
      </c>
    </row>
  </sheetData>
  <sortState ref="A2:K31">
    <sortCondition ref="B2:B31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3F76-98B9-4D5E-8974-13BCCA8EE902}">
  <dimension ref="A1:K19"/>
  <sheetViews>
    <sheetView workbookViewId="0">
      <selection activeCell="K2" sqref="K2"/>
    </sheetView>
  </sheetViews>
  <sheetFormatPr defaultRowHeight="15" x14ac:dyDescent="0.25"/>
  <cols>
    <col min="1" max="1" width="6.5703125" bestFit="1" customWidth="1"/>
    <col min="2" max="2" width="22.140625" bestFit="1" customWidth="1"/>
    <col min="3" max="3" width="7" bestFit="1" customWidth="1"/>
    <col min="4" max="4" width="8" bestFit="1" customWidth="1"/>
    <col min="5" max="5" width="5" bestFit="1" customWidth="1"/>
    <col min="6" max="6" width="7.7109375" bestFit="1" customWidth="1"/>
    <col min="7" max="7" width="6" bestFit="1" customWidth="1"/>
    <col min="8" max="8" width="7.28515625" bestFit="1" customWidth="1"/>
    <col min="9" max="9" width="31.7109375" customWidth="1"/>
    <col min="10" max="10" width="26.7109375" customWidth="1"/>
    <col min="11" max="11" width="27.5703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96</v>
      </c>
      <c r="G1" t="s">
        <v>4</v>
      </c>
      <c r="H1" t="s">
        <v>97</v>
      </c>
      <c r="I1" t="s">
        <v>355</v>
      </c>
      <c r="J1" t="s">
        <v>356</v>
      </c>
      <c r="K1" t="s">
        <v>357</v>
      </c>
    </row>
    <row r="2" spans="1:11" x14ac:dyDescent="0.25">
      <c r="A2">
        <v>7</v>
      </c>
      <c r="B2" t="s">
        <v>9</v>
      </c>
      <c r="C2" t="s">
        <v>5</v>
      </c>
      <c r="D2">
        <v>1630717</v>
      </c>
      <c r="E2">
        <v>11.6</v>
      </c>
      <c r="F2" t="s">
        <v>114</v>
      </c>
      <c r="G2">
        <v>30</v>
      </c>
      <c r="H2">
        <v>11.7</v>
      </c>
      <c r="I2" t="str">
        <f>VLOOKUP(B2,hráčí!$B$1:$C$127,1,0)</f>
        <v>BRUS Jiří</v>
      </c>
      <c r="J2" t="str">
        <f>VLOOKUP(B2,'BOT podzim 2018 pod 15'!$B$2:$B$92,1,0)</f>
        <v>BRUS Jiří</v>
      </c>
      <c r="K2" t="s">
        <v>9</v>
      </c>
    </row>
    <row r="3" spans="1:11" x14ac:dyDescent="0.25">
      <c r="A3">
        <v>1</v>
      </c>
      <c r="B3" t="s">
        <v>19</v>
      </c>
      <c r="C3" t="s">
        <v>5</v>
      </c>
      <c r="D3">
        <v>1630491</v>
      </c>
      <c r="E3">
        <v>9.6999999999999993</v>
      </c>
      <c r="F3" t="s">
        <v>343</v>
      </c>
      <c r="G3">
        <v>37</v>
      </c>
      <c r="H3">
        <v>9.5</v>
      </c>
      <c r="I3" t="str">
        <f>VLOOKUP(B3,hráčí!$B$1:$C$127,1,0)</f>
        <v>DIENELT Petr</v>
      </c>
      <c r="J3" t="str">
        <f>VLOOKUP(B3,'BOT podzim 2018 pod 15'!$B$2:$B$92,1,0)</f>
        <v>DIENELT Petr</v>
      </c>
      <c r="K3" t="s">
        <v>19</v>
      </c>
    </row>
    <row r="4" spans="1:11" x14ac:dyDescent="0.25">
      <c r="A4">
        <v>16</v>
      </c>
      <c r="B4" t="s">
        <v>75</v>
      </c>
      <c r="C4" t="s">
        <v>5</v>
      </c>
      <c r="D4">
        <v>1630355</v>
      </c>
      <c r="E4">
        <v>14.6</v>
      </c>
      <c r="F4" t="s">
        <v>339</v>
      </c>
      <c r="G4">
        <v>23</v>
      </c>
      <c r="H4">
        <v>14.7</v>
      </c>
      <c r="I4" t="str">
        <f>VLOOKUP(B4,hráčí!$B$1:$C$127,1,0)</f>
        <v>DRDA Antonín</v>
      </c>
      <c r="J4" t="str">
        <f>VLOOKUP(B4,'BOT podzim 2018 pod 15'!$B$2:$B$92,1,0)</f>
        <v>DRDA Antonín</v>
      </c>
      <c r="K4" t="s">
        <v>75</v>
      </c>
    </row>
    <row r="5" spans="1:11" x14ac:dyDescent="0.25">
      <c r="A5">
        <v>14</v>
      </c>
      <c r="B5" t="s">
        <v>37</v>
      </c>
      <c r="C5" t="s">
        <v>5</v>
      </c>
      <c r="D5">
        <v>1630710</v>
      </c>
      <c r="E5">
        <v>13.3</v>
      </c>
      <c r="F5" t="s">
        <v>352</v>
      </c>
      <c r="G5">
        <v>25</v>
      </c>
      <c r="H5">
        <v>13.4</v>
      </c>
      <c r="I5" t="str">
        <f>VLOOKUP(B5,hráčí!$B$1:$C$127,1,0)</f>
        <v>DVOŘÁK Matěj</v>
      </c>
      <c r="J5" t="str">
        <f>VLOOKUP(B5,'BOT podzim 2018 pod 15'!$B$2:$B$92,1,0)</f>
        <v>DVOŘÁK Matěj</v>
      </c>
      <c r="K5" t="s">
        <v>37</v>
      </c>
    </row>
    <row r="6" spans="1:11" x14ac:dyDescent="0.25">
      <c r="A6">
        <v>3</v>
      </c>
      <c r="B6" t="s">
        <v>24</v>
      </c>
      <c r="C6" t="s">
        <v>5</v>
      </c>
      <c r="D6">
        <v>1630496</v>
      </c>
      <c r="E6">
        <v>11.9</v>
      </c>
      <c r="F6" t="s">
        <v>278</v>
      </c>
      <c r="G6">
        <v>33</v>
      </c>
      <c r="H6">
        <v>11.9</v>
      </c>
      <c r="I6" t="str">
        <f>VLOOKUP(B6,hráčí!$B$1:$C$127,1,0)</f>
        <v>HERES Marian</v>
      </c>
      <c r="J6" t="str">
        <f>VLOOKUP(B6,'BOT podzim 2018 pod 15'!$B$2:$B$92,1,0)</f>
        <v>HERES Marian</v>
      </c>
      <c r="K6" t="s">
        <v>24</v>
      </c>
    </row>
    <row r="7" spans="1:11" x14ac:dyDescent="0.25">
      <c r="A7">
        <v>2</v>
      </c>
      <c r="B7" t="s">
        <v>18</v>
      </c>
      <c r="C7" t="s">
        <v>5</v>
      </c>
      <c r="D7">
        <v>1630584</v>
      </c>
      <c r="E7">
        <v>12.3</v>
      </c>
      <c r="F7" t="s">
        <v>344</v>
      </c>
      <c r="G7">
        <v>37</v>
      </c>
      <c r="H7">
        <v>12</v>
      </c>
      <c r="I7" t="str">
        <f>VLOOKUP(B7,hráčí!$B$1:$C$127,1,0)</f>
        <v>KNOTEK Dušan</v>
      </c>
      <c r="J7" t="str">
        <f>VLOOKUP(B7,'BOT podzim 2018 pod 15'!$B$2:$B$92,1,0)</f>
        <v>KNOTEK Dušan</v>
      </c>
      <c r="K7" t="s">
        <v>18</v>
      </c>
    </row>
    <row r="8" spans="1:11" x14ac:dyDescent="0.25">
      <c r="A8">
        <v>12</v>
      </c>
      <c r="B8" t="s">
        <v>78</v>
      </c>
      <c r="C8" t="s">
        <v>5</v>
      </c>
      <c r="D8">
        <v>1630458</v>
      </c>
      <c r="E8">
        <v>13</v>
      </c>
      <c r="F8" t="s">
        <v>220</v>
      </c>
      <c r="G8">
        <v>27</v>
      </c>
      <c r="H8">
        <v>13.1</v>
      </c>
      <c r="I8" t="str">
        <f>VLOOKUP(B8,hráčí!$B$1:$C$127,1,0)</f>
        <v>KOTÍŠEK Roman</v>
      </c>
      <c r="J8" t="str">
        <f>VLOOKUP(B8,'BOT podzim 2018 pod 15'!$B$2:$B$92,1,0)</f>
        <v>KOTÍŠEK Roman</v>
      </c>
      <c r="K8" t="s">
        <v>78</v>
      </c>
    </row>
    <row r="9" spans="1:11" x14ac:dyDescent="0.25">
      <c r="A9">
        <v>10</v>
      </c>
      <c r="B9" t="s">
        <v>15</v>
      </c>
      <c r="C9" t="s">
        <v>11</v>
      </c>
      <c r="D9">
        <v>1060302</v>
      </c>
      <c r="E9">
        <v>5.9</v>
      </c>
      <c r="F9" t="s">
        <v>350</v>
      </c>
      <c r="G9">
        <v>28</v>
      </c>
      <c r="H9">
        <v>6</v>
      </c>
      <c r="I9" t="str">
        <f>VLOOKUP(B9,hráčí!$B$1:$C$127,1,0)</f>
        <v>MACH Vladimír</v>
      </c>
      <c r="J9" t="str">
        <f>VLOOKUP(B9,'BOT podzim 2018 pod 15'!$B$2:$B$92,1,0)</f>
        <v>MACH Vladimír</v>
      </c>
      <c r="K9" t="s">
        <v>15</v>
      </c>
    </row>
    <row r="10" spans="1:11" x14ac:dyDescent="0.25">
      <c r="A10">
        <v>5</v>
      </c>
      <c r="B10" t="s">
        <v>225</v>
      </c>
      <c r="C10" t="s">
        <v>226</v>
      </c>
      <c r="D10">
        <v>1250455</v>
      </c>
      <c r="E10">
        <v>5</v>
      </c>
      <c r="F10" t="s">
        <v>346</v>
      </c>
      <c r="G10">
        <v>32</v>
      </c>
      <c r="H10">
        <v>5.0999999999999996</v>
      </c>
      <c r="I10" t="str">
        <f>VLOOKUP(B10,hráčí!$B$1:$C$127,1,0)</f>
        <v>MARINKOVOVÁ Natalia</v>
      </c>
      <c r="J10" t="str">
        <f>VLOOKUP(B10,'BOT podzim 2018 pod 15'!$B$2:$B$92,1,0)</f>
        <v>MARINKOVOVÁ Natalia</v>
      </c>
      <c r="K10" t="s">
        <v>225</v>
      </c>
    </row>
    <row r="11" spans="1:11" x14ac:dyDescent="0.25">
      <c r="A11">
        <v>11</v>
      </c>
      <c r="B11" t="s">
        <v>22</v>
      </c>
      <c r="C11" t="s">
        <v>11</v>
      </c>
      <c r="D11">
        <v>1060433</v>
      </c>
      <c r="E11">
        <v>12.6</v>
      </c>
      <c r="F11" t="s">
        <v>351</v>
      </c>
      <c r="G11">
        <v>27</v>
      </c>
      <c r="H11">
        <v>12.7</v>
      </c>
      <c r="I11" t="str">
        <f>VLOOKUP(B11,hráčí!$B$1:$C$127,1,0)</f>
        <v>ONDRUCH Jan</v>
      </c>
      <c r="J11" t="str">
        <f>VLOOKUP(B11,'BOT podzim 2018 pod 15'!$B$2:$B$92,1,0)</f>
        <v>ONDRUCH Jan</v>
      </c>
      <c r="K11" t="s">
        <v>22</v>
      </c>
    </row>
    <row r="12" spans="1:11" x14ac:dyDescent="0.25">
      <c r="A12">
        <v>8</v>
      </c>
      <c r="B12" t="s">
        <v>16</v>
      </c>
      <c r="C12" t="s">
        <v>5</v>
      </c>
      <c r="D12">
        <v>1630124</v>
      </c>
      <c r="E12">
        <v>7.2</v>
      </c>
      <c r="F12" t="s">
        <v>349</v>
      </c>
      <c r="G12">
        <v>30</v>
      </c>
      <c r="H12">
        <v>7.3</v>
      </c>
      <c r="I12" t="str">
        <f>VLOOKUP(B12,hráčí!$B$1:$C$127,1,0)</f>
        <v>POLCAR Ivan</v>
      </c>
      <c r="J12" t="str">
        <f>VLOOKUP(B12,'BOT podzim 2018 pod 15'!$B$2:$B$92,1,0)</f>
        <v>POLCAR Ivan</v>
      </c>
      <c r="K12" t="s">
        <v>16</v>
      </c>
    </row>
    <row r="13" spans="1:11" x14ac:dyDescent="0.25">
      <c r="A13">
        <v>16</v>
      </c>
      <c r="B13" t="s">
        <v>32</v>
      </c>
      <c r="C13" t="s">
        <v>5</v>
      </c>
      <c r="D13">
        <v>1630121</v>
      </c>
      <c r="E13">
        <v>6.3</v>
      </c>
      <c r="F13" t="s">
        <v>206</v>
      </c>
      <c r="G13">
        <v>24</v>
      </c>
      <c r="H13">
        <v>6.4</v>
      </c>
      <c r="I13" t="str">
        <f>VLOOKUP(B13,hráčí!$B$1:$C$127,1,0)</f>
        <v>RICHTER Stanislav</v>
      </c>
      <c r="J13" t="str">
        <f>VLOOKUP(B13,'BOT podzim 2018 pod 15'!$B$2:$B$92,1,0)</f>
        <v>RICHTER Stanislav</v>
      </c>
      <c r="K13" t="s">
        <v>32</v>
      </c>
    </row>
    <row r="14" spans="1:11" x14ac:dyDescent="0.25">
      <c r="A14">
        <v>15</v>
      </c>
      <c r="B14" t="s">
        <v>12</v>
      </c>
      <c r="C14" t="s">
        <v>5</v>
      </c>
      <c r="D14">
        <v>1630044</v>
      </c>
      <c r="E14">
        <v>8.9</v>
      </c>
      <c r="F14" t="s">
        <v>171</v>
      </c>
      <c r="G14">
        <v>25</v>
      </c>
      <c r="H14">
        <v>9</v>
      </c>
      <c r="I14" t="str">
        <f>VLOOKUP(B14,hráčí!$B$1:$C$127,1,0)</f>
        <v>ŘEHÁK ML. Vladislav</v>
      </c>
      <c r="J14" t="str">
        <f>VLOOKUP(B14,'BOT podzim 2018 pod 15'!$B$2:$B$92,1,0)</f>
        <v>ŘEHÁK ML. Vladislav</v>
      </c>
      <c r="K14" t="s">
        <v>12</v>
      </c>
    </row>
    <row r="15" spans="1:11" x14ac:dyDescent="0.25">
      <c r="A15">
        <v>4</v>
      </c>
      <c r="B15" t="s">
        <v>100</v>
      </c>
      <c r="C15" t="s">
        <v>5</v>
      </c>
      <c r="D15">
        <v>1630045</v>
      </c>
      <c r="E15">
        <v>9.4</v>
      </c>
      <c r="F15" t="s">
        <v>345</v>
      </c>
      <c r="G15">
        <v>33</v>
      </c>
      <c r="H15">
        <v>9.5</v>
      </c>
      <c r="I15" t="str">
        <f>VLOOKUP(B15,hráčí!$B$1:$C$127,1,0)</f>
        <v>ŘEHÁK Vladislav</v>
      </c>
      <c r="J15" t="str">
        <f>VLOOKUP(B15,'BOT podzim 2018 pod 15'!$B$2:$B$92,1,0)</f>
        <v>ŘEHÁK Vladislav</v>
      </c>
      <c r="K15" t="s">
        <v>100</v>
      </c>
    </row>
    <row r="16" spans="1:11" x14ac:dyDescent="0.25">
      <c r="A16">
        <v>9</v>
      </c>
      <c r="B16" t="s">
        <v>14</v>
      </c>
      <c r="C16" t="s">
        <v>11</v>
      </c>
      <c r="D16">
        <v>1060499</v>
      </c>
      <c r="E16">
        <v>13.8</v>
      </c>
      <c r="F16" t="s">
        <v>115</v>
      </c>
      <c r="G16">
        <v>29</v>
      </c>
      <c r="H16">
        <v>13.9</v>
      </c>
      <c r="I16" t="str">
        <f>VLOOKUP(B16,hráčí!$B$1:$C$127,1,0)</f>
        <v>TOMAN Jan</v>
      </c>
      <c r="J16" t="str">
        <f>VLOOKUP(B16,'BOT podzim 2018 pod 15'!$B$2:$B$92,1,0)</f>
        <v>TOMAN Jan</v>
      </c>
      <c r="K16" t="s">
        <v>14</v>
      </c>
    </row>
    <row r="17" spans="1:11" x14ac:dyDescent="0.25">
      <c r="A17">
        <v>18</v>
      </c>
      <c r="B17" t="s">
        <v>353</v>
      </c>
      <c r="C17" t="s">
        <v>5</v>
      </c>
      <c r="D17">
        <v>1630172</v>
      </c>
      <c r="E17">
        <v>7.6</v>
      </c>
      <c r="F17" t="s">
        <v>354</v>
      </c>
      <c r="G17">
        <v>18</v>
      </c>
      <c r="H17">
        <v>7.7</v>
      </c>
      <c r="I17" t="e">
        <f>VLOOKUP(B17,hráčí!$B$1:$C$127,1,0)</f>
        <v>#N/A</v>
      </c>
      <c r="J17" t="str">
        <f>VLOOKUP(B17,'BOT podzim 2018 pod 15'!$B$2:$B$92,1,0)</f>
        <v>VALEŠ Jiří jr.</v>
      </c>
      <c r="K17" t="s">
        <v>353</v>
      </c>
    </row>
    <row r="18" spans="1:11" x14ac:dyDescent="0.25">
      <c r="A18">
        <v>6</v>
      </c>
      <c r="B18" t="s">
        <v>347</v>
      </c>
      <c r="C18" t="s">
        <v>5</v>
      </c>
      <c r="D18">
        <v>1630536</v>
      </c>
      <c r="E18">
        <v>12.1</v>
      </c>
      <c r="F18" t="s">
        <v>348</v>
      </c>
      <c r="G18">
        <v>31</v>
      </c>
      <c r="H18">
        <v>12.2</v>
      </c>
      <c r="I18" t="e">
        <f>VLOOKUP(B18,hráčí!$B$1:$C$127,1,0)</f>
        <v>#N/A</v>
      </c>
      <c r="J18" t="str">
        <f>VLOOKUP(B18,'BOT podzim 2018 pod 15'!$B$2:$B$92,1,0)</f>
        <v>VINKLER Jindřich</v>
      </c>
      <c r="K18" t="s">
        <v>347</v>
      </c>
    </row>
    <row r="19" spans="1:11" x14ac:dyDescent="0.25">
      <c r="A19">
        <v>13</v>
      </c>
      <c r="B19" t="s">
        <v>79</v>
      </c>
      <c r="C19" t="s">
        <v>5</v>
      </c>
      <c r="D19">
        <v>1630068</v>
      </c>
      <c r="E19">
        <v>12.6</v>
      </c>
      <c r="F19" t="s">
        <v>251</v>
      </c>
      <c r="G19">
        <v>26</v>
      </c>
      <c r="H19">
        <v>12.7</v>
      </c>
      <c r="I19" t="e">
        <f>VLOOKUP(B19,hráčí!$B$1:$C$127,1,0)</f>
        <v>#N/A</v>
      </c>
      <c r="J19" t="str">
        <f>VLOOKUP(B19,'BOT podzim 2018 pod 15'!$B$2:$B$92,1,0)</f>
        <v>ZIMMERMANN Radek</v>
      </c>
      <c r="K19" t="s">
        <v>79</v>
      </c>
    </row>
  </sheetData>
  <sortState ref="K2:K19">
    <sortCondition ref="K2:K19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D434-B7D5-4A12-BA81-D672866517D1}">
  <dimension ref="A1:K19"/>
  <sheetViews>
    <sheetView workbookViewId="0">
      <selection activeCell="K2" sqref="K2:K19"/>
    </sheetView>
  </sheetViews>
  <sheetFormatPr defaultRowHeight="15" x14ac:dyDescent="0.25"/>
  <cols>
    <col min="1" max="1" width="6.5703125" bestFit="1" customWidth="1"/>
    <col min="2" max="2" width="19.140625" bestFit="1" customWidth="1"/>
    <col min="3" max="3" width="7.28515625" bestFit="1" customWidth="1"/>
    <col min="4" max="4" width="8" bestFit="1" customWidth="1"/>
    <col min="5" max="5" width="5" bestFit="1" customWidth="1"/>
    <col min="6" max="6" width="7.7109375" bestFit="1" customWidth="1"/>
    <col min="7" max="7" width="8.5703125" customWidth="1"/>
    <col min="8" max="8" width="7.28515625" bestFit="1" customWidth="1"/>
    <col min="9" max="9" width="28.140625" customWidth="1"/>
    <col min="10" max="10" width="39.140625" customWidth="1"/>
    <col min="11" max="11" width="32.28515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96</v>
      </c>
      <c r="G1" t="s">
        <v>4</v>
      </c>
      <c r="H1" t="s">
        <v>97</v>
      </c>
      <c r="I1" t="s">
        <v>355</v>
      </c>
      <c r="J1" t="s">
        <v>356</v>
      </c>
      <c r="K1" t="s">
        <v>357</v>
      </c>
    </row>
    <row r="2" spans="1:11" x14ac:dyDescent="0.25">
      <c r="A2">
        <v>10</v>
      </c>
      <c r="B2" t="s">
        <v>90</v>
      </c>
      <c r="C2" t="s">
        <v>5</v>
      </c>
      <c r="D2">
        <v>1630721</v>
      </c>
      <c r="E2">
        <v>24.8</v>
      </c>
      <c r="F2" t="s">
        <v>261</v>
      </c>
      <c r="G2">
        <v>31</v>
      </c>
      <c r="H2">
        <v>24.9</v>
      </c>
      <c r="I2" t="str">
        <f>VLOOKUP(B2,hráčí!$B$1:$C$127,1,0)</f>
        <v>BUREŠ František</v>
      </c>
      <c r="J2" t="str">
        <f>VLOOKUP(B2,'BOT podzim 2018 nad 15'!$B$2:$B$100,1,0)</f>
        <v>BUREŠ František</v>
      </c>
      <c r="K2" t="s">
        <v>90</v>
      </c>
    </row>
    <row r="3" spans="1:11" x14ac:dyDescent="0.25">
      <c r="A3">
        <v>11</v>
      </c>
      <c r="B3" t="s">
        <v>334</v>
      </c>
      <c r="C3" t="s">
        <v>21</v>
      </c>
      <c r="D3">
        <v>220744</v>
      </c>
      <c r="E3">
        <v>19.5</v>
      </c>
      <c r="F3" t="s">
        <v>335</v>
      </c>
      <c r="G3">
        <v>31</v>
      </c>
      <c r="H3">
        <v>19.600000000000001</v>
      </c>
      <c r="I3" t="str">
        <f>VLOOKUP(B3,hráčí!$B$1:$C$127,1,0)</f>
        <v>BUREŠ Jiří</v>
      </c>
      <c r="J3" t="str">
        <f>VLOOKUP(B3,'BOT podzim 2018 nad 15'!$B$2:$B$100,1,0)</f>
        <v>BUREŠ Jiří</v>
      </c>
      <c r="K3" t="s">
        <v>334</v>
      </c>
    </row>
    <row r="4" spans="1:11" x14ac:dyDescent="0.25">
      <c r="A4">
        <v>8</v>
      </c>
      <c r="B4" t="s">
        <v>7</v>
      </c>
      <c r="C4" t="s">
        <v>5</v>
      </c>
      <c r="D4">
        <v>1630636</v>
      </c>
      <c r="E4">
        <v>15.6</v>
      </c>
      <c r="F4" t="s">
        <v>331</v>
      </c>
      <c r="G4">
        <v>32</v>
      </c>
      <c r="H4">
        <v>15.7</v>
      </c>
      <c r="I4" t="str">
        <f>VLOOKUP(B4,hráčí!$B$1:$C$127,1,0)</f>
        <v>ČEPELÁK Josef</v>
      </c>
      <c r="J4" t="str">
        <f>VLOOKUP(B4,'BOT podzim 2018 nad 15'!$B$2:$B$100,1,0)</f>
        <v>ČEPELÁK Josef</v>
      </c>
      <c r="K4" t="s">
        <v>7</v>
      </c>
    </row>
    <row r="5" spans="1:11" x14ac:dyDescent="0.25">
      <c r="A5">
        <v>15</v>
      </c>
      <c r="B5" t="s">
        <v>43</v>
      </c>
      <c r="C5" t="s">
        <v>5</v>
      </c>
      <c r="D5">
        <v>1630696</v>
      </c>
      <c r="E5">
        <v>34.799999999999997</v>
      </c>
      <c r="F5" t="s">
        <v>151</v>
      </c>
      <c r="G5">
        <v>25</v>
      </c>
      <c r="H5">
        <v>34.9</v>
      </c>
      <c r="I5" t="str">
        <f>VLOOKUP(B5,hráčí!$B$1:$C$127,1,0)</f>
        <v>HOLEČEK František</v>
      </c>
      <c r="J5" t="str">
        <f>VLOOKUP(B5,'BOT podzim 2018 nad 15'!$B$2:$B$100,1,0)</f>
        <v>HOLEČEK František</v>
      </c>
      <c r="K5" t="s">
        <v>43</v>
      </c>
    </row>
    <row r="6" spans="1:11" x14ac:dyDescent="0.25">
      <c r="A6">
        <v>3</v>
      </c>
      <c r="B6" t="s">
        <v>38</v>
      </c>
      <c r="C6" t="s">
        <v>5</v>
      </c>
      <c r="D6">
        <v>1630687</v>
      </c>
      <c r="E6">
        <v>18</v>
      </c>
      <c r="F6" t="s">
        <v>273</v>
      </c>
      <c r="G6">
        <v>37</v>
      </c>
      <c r="H6">
        <v>17.7</v>
      </c>
      <c r="I6" t="str">
        <f>VLOOKUP(B6,hráčí!$B$1:$C$127,1,0)</f>
        <v>HOLEČEK Marcel</v>
      </c>
      <c r="J6" t="str">
        <f>VLOOKUP(B6,'BOT podzim 2018 nad 15'!$B$2:$B$100,1,0)</f>
        <v>HOLEČEK Marcel</v>
      </c>
      <c r="K6" t="s">
        <v>38</v>
      </c>
    </row>
    <row r="7" spans="1:11" x14ac:dyDescent="0.25">
      <c r="A7">
        <v>5</v>
      </c>
      <c r="B7" t="s">
        <v>17</v>
      </c>
      <c r="C7" t="s">
        <v>11</v>
      </c>
      <c r="D7">
        <v>1060570</v>
      </c>
      <c r="E7">
        <v>15.2</v>
      </c>
      <c r="F7" t="s">
        <v>199</v>
      </c>
      <c r="G7">
        <v>35</v>
      </c>
      <c r="H7">
        <v>15.2</v>
      </c>
      <c r="I7" t="str">
        <f>VLOOKUP(B7,hráčí!$B$1:$C$127,1,0)</f>
        <v>HORYNA Roman</v>
      </c>
      <c r="J7" t="str">
        <f>VLOOKUP(B7,'BOT podzim 2018 nad 15'!$B$2:$B$100,1,0)</f>
        <v>HORYNA Roman</v>
      </c>
      <c r="K7" t="s">
        <v>17</v>
      </c>
    </row>
    <row r="8" spans="1:11" x14ac:dyDescent="0.25">
      <c r="A8">
        <v>14</v>
      </c>
      <c r="B8" t="s">
        <v>47</v>
      </c>
      <c r="C8" t="s">
        <v>5</v>
      </c>
      <c r="D8">
        <v>1630698</v>
      </c>
      <c r="E8">
        <v>30</v>
      </c>
      <c r="F8" t="s">
        <v>338</v>
      </c>
      <c r="G8">
        <v>29</v>
      </c>
      <c r="H8">
        <v>30.1</v>
      </c>
      <c r="I8" t="str">
        <f>VLOOKUP(B8,hráčí!$B$1:$C$127,1,0)</f>
        <v>KAŠE Pavel</v>
      </c>
      <c r="J8" t="str">
        <f>VLOOKUP(B8,'BOT podzim 2018 nad 15'!$B$2:$B$100,1,0)</f>
        <v>KAŠE Pavel</v>
      </c>
      <c r="K8" t="s">
        <v>47</v>
      </c>
    </row>
    <row r="9" spans="1:11" x14ac:dyDescent="0.25">
      <c r="A9">
        <v>18</v>
      </c>
      <c r="B9" t="s">
        <v>341</v>
      </c>
      <c r="C9" t="s">
        <v>5</v>
      </c>
      <c r="D9">
        <v>1630522</v>
      </c>
      <c r="E9">
        <v>54</v>
      </c>
      <c r="F9" t="s">
        <v>342</v>
      </c>
      <c r="G9">
        <v>16</v>
      </c>
      <c r="H9">
        <v>54</v>
      </c>
      <c r="I9" t="str">
        <f>VLOOKUP(B9,hráčí!$B$1:$C$127,1,0)</f>
        <v>KOUTECKÁ Veronika</v>
      </c>
      <c r="J9" t="str">
        <f>VLOOKUP(B9,'BOT podzim 2018 nad 15'!$B$2:$B$100,1,0)</f>
        <v>KOUTECKÁ Veronika</v>
      </c>
      <c r="K9" t="s">
        <v>341</v>
      </c>
    </row>
    <row r="10" spans="1:11" x14ac:dyDescent="0.25">
      <c r="A10">
        <v>13</v>
      </c>
      <c r="B10" t="s">
        <v>336</v>
      </c>
      <c r="C10" t="s">
        <v>5</v>
      </c>
      <c r="D10">
        <v>1630557</v>
      </c>
      <c r="E10">
        <v>26.1</v>
      </c>
      <c r="F10" t="s">
        <v>337</v>
      </c>
      <c r="G10">
        <v>30</v>
      </c>
      <c r="H10">
        <v>26.2</v>
      </c>
      <c r="I10" t="str">
        <f>VLOOKUP(B10,hráčí!$B$1:$C$127,1,0)</f>
        <v>KOUTECKÝ František</v>
      </c>
      <c r="J10" t="str">
        <f>VLOOKUP(B10,'BOT podzim 2018 nad 15'!$B$2:$B$100,1,0)</f>
        <v>KOUTECKÝ František</v>
      </c>
      <c r="K10" t="s">
        <v>336</v>
      </c>
    </row>
    <row r="11" spans="1:11" x14ac:dyDescent="0.25">
      <c r="A11">
        <v>7</v>
      </c>
      <c r="B11" t="s">
        <v>60</v>
      </c>
      <c r="C11" t="s">
        <v>21</v>
      </c>
      <c r="D11">
        <v>220881</v>
      </c>
      <c r="E11">
        <v>29.8</v>
      </c>
      <c r="F11" t="s">
        <v>330</v>
      </c>
      <c r="G11">
        <v>33</v>
      </c>
      <c r="H11">
        <v>29.8</v>
      </c>
      <c r="I11" t="str">
        <f>VLOOKUP(B11,hráčí!$B$1:$C$127,1,0)</f>
        <v>NOVÝ Milan</v>
      </c>
      <c r="J11" t="str">
        <f>VLOOKUP(B11,'BOT podzim 2018 nad 15'!$B$2:$B$100,1,0)</f>
        <v>NOVÝ Milan</v>
      </c>
      <c r="K11" t="s">
        <v>60</v>
      </c>
    </row>
    <row r="12" spans="1:11" x14ac:dyDescent="0.25">
      <c r="A12">
        <v>9</v>
      </c>
      <c r="B12" t="s">
        <v>332</v>
      </c>
      <c r="C12" t="s">
        <v>5</v>
      </c>
      <c r="D12">
        <v>1630738</v>
      </c>
      <c r="E12">
        <v>33.1</v>
      </c>
      <c r="F12" t="s">
        <v>333</v>
      </c>
      <c r="G12">
        <v>32</v>
      </c>
      <c r="H12">
        <v>33.1</v>
      </c>
      <c r="I12" t="str">
        <f>VLOOKUP(B12,hráčí!$B$1:$C$127,1,0)</f>
        <v>PRŮŠA Miroslav</v>
      </c>
      <c r="J12" t="str">
        <f>VLOOKUP(B12,'BOT podzim 2018 nad 15'!$B$2:$B$100,1,0)</f>
        <v>PRŮŠA Miroslav</v>
      </c>
      <c r="K12" t="s">
        <v>332</v>
      </c>
    </row>
    <row r="13" spans="1:11" x14ac:dyDescent="0.25">
      <c r="A13">
        <v>17</v>
      </c>
      <c r="B13" t="s">
        <v>25</v>
      </c>
      <c r="C13" t="s">
        <v>5</v>
      </c>
      <c r="D13">
        <v>1630708</v>
      </c>
      <c r="E13">
        <v>20.3</v>
      </c>
      <c r="F13" t="s">
        <v>340</v>
      </c>
      <c r="G13">
        <v>22</v>
      </c>
      <c r="H13">
        <v>20.399999999999999</v>
      </c>
      <c r="I13" t="str">
        <f>VLOOKUP(B13,hráčí!$B$1:$C$127,1,0)</f>
        <v>REHÁK Milan</v>
      </c>
      <c r="J13" t="str">
        <f>VLOOKUP(B13,'BOT podzim 2018 nad 15'!$B$2:$B$100,1,0)</f>
        <v>REHÁK Milan</v>
      </c>
      <c r="K13" t="s">
        <v>25</v>
      </c>
    </row>
    <row r="14" spans="1:11" x14ac:dyDescent="0.25">
      <c r="A14">
        <v>12</v>
      </c>
      <c r="B14" t="s">
        <v>50</v>
      </c>
      <c r="C14" t="s">
        <v>44</v>
      </c>
      <c r="D14">
        <v>210324</v>
      </c>
      <c r="E14">
        <v>21</v>
      </c>
      <c r="F14" t="s">
        <v>168</v>
      </c>
      <c r="G14">
        <v>31</v>
      </c>
      <c r="H14">
        <v>21.1</v>
      </c>
      <c r="I14" t="str">
        <f>VLOOKUP(B14,hráčí!$B$1:$C$127,1,0)</f>
        <v>STEHLÍK Lukáš</v>
      </c>
      <c r="J14" t="str">
        <f>VLOOKUP(B14,'BOT podzim 2018 nad 15'!$B$2:$B$100,1,0)</f>
        <v>STEHLÍK Lukáš</v>
      </c>
      <c r="K14" t="s">
        <v>50</v>
      </c>
    </row>
    <row r="15" spans="1:11" x14ac:dyDescent="0.25">
      <c r="A15">
        <v>17</v>
      </c>
      <c r="B15" t="s">
        <v>91</v>
      </c>
      <c r="C15" t="s">
        <v>11</v>
      </c>
      <c r="D15">
        <v>1060659</v>
      </c>
      <c r="E15">
        <v>15.2</v>
      </c>
      <c r="F15" t="s">
        <v>291</v>
      </c>
      <c r="G15">
        <v>22</v>
      </c>
      <c r="I15" t="str">
        <f>VLOOKUP(B15,hráčí!$B$1:$C$127,1,0)</f>
        <v>STEHLÍK Stanislav</v>
      </c>
      <c r="J15" t="str">
        <f>VLOOKUP(B15,'BOT podzim 2018 nad 15'!$B$2:$B$100,1,0)</f>
        <v>STEHLÍK Stanislav</v>
      </c>
      <c r="K15" t="s">
        <v>91</v>
      </c>
    </row>
    <row r="16" spans="1:11" x14ac:dyDescent="0.25">
      <c r="A16">
        <v>1</v>
      </c>
      <c r="B16" t="s">
        <v>326</v>
      </c>
      <c r="C16" t="s">
        <v>248</v>
      </c>
      <c r="D16">
        <v>560255</v>
      </c>
      <c r="E16">
        <v>15.5</v>
      </c>
      <c r="F16" t="s">
        <v>327</v>
      </c>
      <c r="G16">
        <v>43</v>
      </c>
      <c r="H16">
        <v>13.4</v>
      </c>
      <c r="I16" t="str">
        <f>VLOOKUP(B16,hráčí!$B$1:$C$127,1,0)</f>
        <v>SVĚRÁK Václav</v>
      </c>
      <c r="J16" t="str">
        <f>VLOOKUP(B16,'BOT podzim 2018 nad 15'!$B$2:$B$100,1,0)</f>
        <v>SVĚRÁK Václav</v>
      </c>
      <c r="K16" t="s">
        <v>326</v>
      </c>
    </row>
    <row r="17" spans="1:11" x14ac:dyDescent="0.25">
      <c r="A17">
        <v>2</v>
      </c>
      <c r="B17" t="s">
        <v>55</v>
      </c>
      <c r="C17" t="s">
        <v>5</v>
      </c>
      <c r="D17">
        <v>1630606</v>
      </c>
      <c r="E17">
        <v>16.8</v>
      </c>
      <c r="F17" t="s">
        <v>301</v>
      </c>
      <c r="G17">
        <v>37</v>
      </c>
      <c r="H17">
        <v>16.5</v>
      </c>
      <c r="I17" t="str">
        <f>VLOOKUP(B17,hráčí!$B$1:$C$127,1,0)</f>
        <v>ŠULC Václav</v>
      </c>
      <c r="J17" t="str">
        <f>VLOOKUP(B17,'BOT podzim 2018 nad 15'!$B$2:$B$100,1,0)</f>
        <v>ŠULC Václav</v>
      </c>
      <c r="K17" t="s">
        <v>55</v>
      </c>
    </row>
    <row r="18" spans="1:11" x14ac:dyDescent="0.25">
      <c r="A18">
        <v>4</v>
      </c>
      <c r="B18" t="s">
        <v>40</v>
      </c>
      <c r="C18" t="s">
        <v>5</v>
      </c>
      <c r="D18">
        <v>1630489</v>
      </c>
      <c r="E18">
        <v>15.6</v>
      </c>
      <c r="F18" t="s">
        <v>328</v>
      </c>
      <c r="G18">
        <v>37</v>
      </c>
      <c r="H18">
        <v>15.3</v>
      </c>
      <c r="I18" t="e">
        <f>VLOOKUP(B18,hráčí!$B$1:$C$127,1,0)</f>
        <v>#N/A</v>
      </c>
      <c r="J18" t="str">
        <f>VLOOKUP(B18,'BOT podzim 2018 nad 15'!$B$2:$B$100,1,0)</f>
        <v>TYKAL Martin</v>
      </c>
      <c r="K18" t="s">
        <v>40</v>
      </c>
    </row>
    <row r="19" spans="1:11" x14ac:dyDescent="0.25">
      <c r="A19">
        <v>6</v>
      </c>
      <c r="B19" t="s">
        <v>329</v>
      </c>
      <c r="C19" t="s">
        <v>5</v>
      </c>
      <c r="D19">
        <v>1630228</v>
      </c>
      <c r="E19">
        <v>25.9</v>
      </c>
      <c r="F19" t="s">
        <v>246</v>
      </c>
      <c r="G19">
        <v>34</v>
      </c>
      <c r="H19">
        <v>25.9</v>
      </c>
      <c r="I19" t="e">
        <f>VLOOKUP(B19,hráčí!$B$1:$C$127,1,0)</f>
        <v>#N/A</v>
      </c>
      <c r="J19" t="str">
        <f>VLOOKUP(B19,'BOT podzim 2018 nad 15'!$B$2:$B$100,1,0)</f>
        <v>VALEŠOVÁ Aneta</v>
      </c>
      <c r="K19" t="s">
        <v>329</v>
      </c>
    </row>
  </sheetData>
  <sortState ref="K2:K19">
    <sortCondition ref="K2:K19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7B8E-9D51-4790-AE71-769FB67D4F75}">
  <dimension ref="A1:K17"/>
  <sheetViews>
    <sheetView workbookViewId="0">
      <selection activeCell="J2" sqref="J2"/>
    </sheetView>
  </sheetViews>
  <sheetFormatPr defaultRowHeight="15" x14ac:dyDescent="0.25"/>
  <cols>
    <col min="1" max="1" width="6.5703125" bestFit="1" customWidth="1"/>
    <col min="2" max="2" width="20.140625" bestFit="1" customWidth="1"/>
    <col min="3" max="3" width="7.140625" bestFit="1" customWidth="1"/>
    <col min="4" max="4" width="8" bestFit="1" customWidth="1"/>
    <col min="5" max="5" width="5" bestFit="1" customWidth="1"/>
    <col min="6" max="6" width="6.85546875" bestFit="1" customWidth="1"/>
    <col min="7" max="7" width="6" bestFit="1" customWidth="1"/>
    <col min="8" max="8" width="7.28515625" bestFit="1" customWidth="1"/>
    <col min="10" max="10" width="25.140625" customWidth="1"/>
    <col min="11" max="11" width="21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96</v>
      </c>
      <c r="G1" t="s">
        <v>4</v>
      </c>
      <c r="H1" t="s">
        <v>97</v>
      </c>
    </row>
    <row r="2" spans="1:11" x14ac:dyDescent="0.25">
      <c r="A2">
        <v>15</v>
      </c>
      <c r="B2" t="s">
        <v>19</v>
      </c>
      <c r="C2" t="s">
        <v>5</v>
      </c>
      <c r="D2">
        <v>1630491</v>
      </c>
      <c r="E2">
        <v>9.3000000000000007</v>
      </c>
      <c r="F2" t="s">
        <v>325</v>
      </c>
      <c r="G2">
        <v>25</v>
      </c>
      <c r="H2">
        <v>9.4</v>
      </c>
      <c r="J2" t="str">
        <f>VLOOKUP(B2,hráčí!$B$1:$C$119,1,0)</f>
        <v>DIENELT Petr</v>
      </c>
      <c r="K2" t="s">
        <v>19</v>
      </c>
    </row>
    <row r="3" spans="1:11" x14ac:dyDescent="0.25">
      <c r="A3">
        <v>11</v>
      </c>
      <c r="B3" t="s">
        <v>75</v>
      </c>
      <c r="C3" t="s">
        <v>5</v>
      </c>
      <c r="D3">
        <v>1630355</v>
      </c>
      <c r="E3">
        <v>15.1</v>
      </c>
      <c r="F3" t="s">
        <v>323</v>
      </c>
      <c r="G3">
        <v>30</v>
      </c>
      <c r="H3">
        <v>15.2</v>
      </c>
      <c r="J3" t="str">
        <f>VLOOKUP(B3,hráčí!$B$1:$C$119,1,0)</f>
        <v>DRDA Antonín</v>
      </c>
      <c r="K3" t="s">
        <v>14</v>
      </c>
    </row>
    <row r="4" spans="1:11" x14ac:dyDescent="0.25">
      <c r="A4">
        <v>10</v>
      </c>
      <c r="B4" t="s">
        <v>321</v>
      </c>
      <c r="C4" t="s">
        <v>5</v>
      </c>
      <c r="D4">
        <v>1630160</v>
      </c>
      <c r="E4">
        <v>8.6</v>
      </c>
      <c r="F4" t="s">
        <v>322</v>
      </c>
      <c r="G4">
        <v>31</v>
      </c>
      <c r="H4">
        <v>8.6999999999999993</v>
      </c>
      <c r="J4" t="str">
        <f>VLOOKUP(B4,hráčí!$B$1:$C$119,1,0)</f>
        <v>JANŮ Roman</v>
      </c>
      <c r="K4" t="s">
        <v>32</v>
      </c>
    </row>
    <row r="5" spans="1:11" x14ac:dyDescent="0.25">
      <c r="A5">
        <v>12</v>
      </c>
      <c r="B5" t="s">
        <v>20</v>
      </c>
      <c r="C5" t="s">
        <v>21</v>
      </c>
      <c r="D5">
        <v>220072</v>
      </c>
      <c r="E5">
        <v>12.2</v>
      </c>
      <c r="F5" t="s">
        <v>324</v>
      </c>
      <c r="G5">
        <v>27</v>
      </c>
      <c r="H5">
        <v>12.3</v>
      </c>
      <c r="J5" t="str">
        <f>VLOOKUP(B5,hráčí!$B$1:$C$119,1,0)</f>
        <v>KABÍČEK Ladislav</v>
      </c>
      <c r="K5" t="s">
        <v>20</v>
      </c>
    </row>
    <row r="6" spans="1:11" x14ac:dyDescent="0.25">
      <c r="A6">
        <v>2</v>
      </c>
      <c r="B6" t="s">
        <v>18</v>
      </c>
      <c r="C6" t="s">
        <v>5</v>
      </c>
      <c r="D6">
        <v>1630584</v>
      </c>
      <c r="E6">
        <v>12.1</v>
      </c>
      <c r="F6" t="s">
        <v>136</v>
      </c>
      <c r="G6">
        <v>35</v>
      </c>
      <c r="H6">
        <v>12.1</v>
      </c>
      <c r="J6" t="str">
        <f>VLOOKUP(B6,hráčí!$B$1:$C$119,1,0)</f>
        <v>KNOTEK Dušan</v>
      </c>
      <c r="K6" t="s">
        <v>12</v>
      </c>
    </row>
    <row r="7" spans="1:11" x14ac:dyDescent="0.25">
      <c r="A7">
        <v>4</v>
      </c>
      <c r="B7" t="s">
        <v>78</v>
      </c>
      <c r="C7" t="s">
        <v>5</v>
      </c>
      <c r="D7">
        <v>1630458</v>
      </c>
      <c r="E7">
        <v>13</v>
      </c>
      <c r="F7" t="s">
        <v>316</v>
      </c>
      <c r="G7">
        <v>35</v>
      </c>
      <c r="H7">
        <v>13</v>
      </c>
      <c r="J7" t="str">
        <f>VLOOKUP(B7,hráčí!$B$1:$C$119,1,0)</f>
        <v>KOTÍŠEK Roman</v>
      </c>
      <c r="K7" t="s">
        <v>75</v>
      </c>
    </row>
    <row r="8" spans="1:11" x14ac:dyDescent="0.25">
      <c r="A8">
        <v>6</v>
      </c>
      <c r="B8" t="s">
        <v>22</v>
      </c>
      <c r="C8" t="s">
        <v>11</v>
      </c>
      <c r="D8">
        <v>1060433</v>
      </c>
      <c r="E8">
        <v>12.5</v>
      </c>
      <c r="F8" t="s">
        <v>111</v>
      </c>
      <c r="G8">
        <v>32</v>
      </c>
      <c r="H8">
        <v>12.6</v>
      </c>
      <c r="J8" t="str">
        <f>VLOOKUP(B8,hráčí!$B$1:$C$119,1,0)</f>
        <v>ONDRUCH Jan</v>
      </c>
      <c r="K8" t="s">
        <v>100</v>
      </c>
    </row>
    <row r="9" spans="1:11" x14ac:dyDescent="0.25">
      <c r="A9">
        <v>1</v>
      </c>
      <c r="B9" t="s">
        <v>315</v>
      </c>
      <c r="C9" t="s">
        <v>5</v>
      </c>
      <c r="D9">
        <v>1630180</v>
      </c>
      <c r="E9">
        <v>9.8000000000000007</v>
      </c>
      <c r="F9" t="s">
        <v>233</v>
      </c>
      <c r="G9">
        <v>36</v>
      </c>
      <c r="H9">
        <v>9.8000000000000007</v>
      </c>
      <c r="J9" t="str">
        <f>VLOOKUP(B9,hráčí!$B$1:$C$119,1,0)</f>
        <v>PIVEC Luděk</v>
      </c>
      <c r="K9" t="s">
        <v>79</v>
      </c>
    </row>
    <row r="10" spans="1:11" x14ac:dyDescent="0.25">
      <c r="A10">
        <v>3</v>
      </c>
      <c r="B10" t="s">
        <v>16</v>
      </c>
      <c r="C10" t="s">
        <v>5</v>
      </c>
      <c r="D10">
        <v>1630124</v>
      </c>
      <c r="E10">
        <v>7.7</v>
      </c>
      <c r="F10" t="s">
        <v>107</v>
      </c>
      <c r="G10">
        <v>35</v>
      </c>
      <c r="H10">
        <v>7.7</v>
      </c>
      <c r="J10" t="str">
        <f>VLOOKUP(B10,hráčí!$B$1:$C$119,1,0)</f>
        <v>POLCAR Ivan</v>
      </c>
      <c r="K10" t="s">
        <v>321</v>
      </c>
    </row>
    <row r="11" spans="1:11" x14ac:dyDescent="0.25">
      <c r="A11">
        <v>14</v>
      </c>
      <c r="B11" t="s">
        <v>32</v>
      </c>
      <c r="C11" t="s">
        <v>5</v>
      </c>
      <c r="D11">
        <v>1630121</v>
      </c>
      <c r="E11">
        <v>6.2</v>
      </c>
      <c r="F11" t="s">
        <v>119</v>
      </c>
      <c r="G11">
        <v>26</v>
      </c>
      <c r="H11">
        <v>6.3</v>
      </c>
      <c r="J11" t="str">
        <f>VLOOKUP(B11,hráčí!$B$1:$C$119,1,0)</f>
        <v>RICHTER Stanislav</v>
      </c>
      <c r="K11" t="s">
        <v>22</v>
      </c>
    </row>
    <row r="12" spans="1:11" x14ac:dyDescent="0.25">
      <c r="A12">
        <v>13</v>
      </c>
      <c r="B12" t="s">
        <v>12</v>
      </c>
      <c r="C12" t="s">
        <v>5</v>
      </c>
      <c r="D12">
        <v>1630044</v>
      </c>
      <c r="E12">
        <v>9.1999999999999993</v>
      </c>
      <c r="F12" t="s">
        <v>324</v>
      </c>
      <c r="G12">
        <v>27</v>
      </c>
      <c r="H12">
        <v>9.3000000000000007</v>
      </c>
      <c r="J12" t="str">
        <f>VLOOKUP(B12,hráčí!$B$1:$C$119,1,0)</f>
        <v>ŘEHÁK ML. Vladislav</v>
      </c>
      <c r="K12" t="s">
        <v>113</v>
      </c>
    </row>
    <row r="13" spans="1:11" x14ac:dyDescent="0.25">
      <c r="A13">
        <v>9</v>
      </c>
      <c r="B13" t="s">
        <v>100</v>
      </c>
      <c r="C13" t="s">
        <v>5</v>
      </c>
      <c r="D13">
        <v>1630045</v>
      </c>
      <c r="E13">
        <v>9.1</v>
      </c>
      <c r="F13" t="s">
        <v>168</v>
      </c>
      <c r="G13">
        <v>31</v>
      </c>
      <c r="H13">
        <v>9.1999999999999993</v>
      </c>
      <c r="J13" t="str">
        <f>VLOOKUP(B13,hráčí!$B$1:$C$119,1,0)</f>
        <v>ŘEHÁK Vladislav</v>
      </c>
      <c r="K13" t="s">
        <v>18</v>
      </c>
    </row>
    <row r="14" spans="1:11" x14ac:dyDescent="0.25">
      <c r="A14">
        <v>7</v>
      </c>
      <c r="B14" t="s">
        <v>113</v>
      </c>
      <c r="C14" t="s">
        <v>5</v>
      </c>
      <c r="D14">
        <v>1630007</v>
      </c>
      <c r="E14">
        <v>14</v>
      </c>
      <c r="F14" t="s">
        <v>112</v>
      </c>
      <c r="G14">
        <v>32</v>
      </c>
      <c r="H14">
        <v>14.1</v>
      </c>
      <c r="J14" t="str">
        <f>VLOOKUP(B14,hráčí!$B$1:$C$119,1,0)</f>
        <v>SHEJBAL Radek</v>
      </c>
      <c r="K14" t="s">
        <v>78</v>
      </c>
    </row>
    <row r="15" spans="1:11" x14ac:dyDescent="0.25">
      <c r="A15">
        <v>5</v>
      </c>
      <c r="B15" t="s">
        <v>317</v>
      </c>
      <c r="C15" t="s">
        <v>318</v>
      </c>
      <c r="D15">
        <v>301006</v>
      </c>
      <c r="E15">
        <v>4.8</v>
      </c>
      <c r="F15" t="s">
        <v>319</v>
      </c>
      <c r="G15">
        <v>35</v>
      </c>
      <c r="H15">
        <v>4.8</v>
      </c>
      <c r="J15" t="e">
        <f>VLOOKUP(B15,hráčí!$B$1:$C$119,1,0)</f>
        <v>#N/A</v>
      </c>
      <c r="K15" t="s">
        <v>16</v>
      </c>
    </row>
    <row r="16" spans="1:11" x14ac:dyDescent="0.25">
      <c r="A16">
        <v>16</v>
      </c>
      <c r="B16" t="s">
        <v>14</v>
      </c>
      <c r="C16" t="s">
        <v>11</v>
      </c>
      <c r="D16">
        <v>1060499</v>
      </c>
      <c r="E16">
        <v>13.3</v>
      </c>
      <c r="F16" t="s">
        <v>171</v>
      </c>
      <c r="G16">
        <v>25</v>
      </c>
      <c r="H16">
        <v>13.4</v>
      </c>
      <c r="J16" t="e">
        <f>VLOOKUP(B16,hráčí!$B$1:$C$119,1,0)</f>
        <v>#N/A</v>
      </c>
      <c r="K16" t="s">
        <v>317</v>
      </c>
    </row>
    <row r="17" spans="1:11" x14ac:dyDescent="0.25">
      <c r="A17">
        <v>8</v>
      </c>
      <c r="B17" t="s">
        <v>79</v>
      </c>
      <c r="C17" t="s">
        <v>5</v>
      </c>
      <c r="D17">
        <v>1630068</v>
      </c>
      <c r="E17">
        <v>12.4</v>
      </c>
      <c r="F17" t="s">
        <v>320</v>
      </c>
      <c r="G17">
        <v>31</v>
      </c>
      <c r="H17">
        <v>12.5</v>
      </c>
      <c r="J17" t="e">
        <f>VLOOKUP(B17,hráčí!$B$1:$C$119,1,0)</f>
        <v>#N/A</v>
      </c>
      <c r="K17" t="s">
        <v>315</v>
      </c>
    </row>
  </sheetData>
  <sortState ref="A2:H17">
    <sortCondition ref="B2:B17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CA2C-939F-44C8-ACED-119F58B43803}">
  <dimension ref="A1:K28"/>
  <sheetViews>
    <sheetView workbookViewId="0">
      <selection activeCell="K4" sqref="K4"/>
    </sheetView>
  </sheetViews>
  <sheetFormatPr defaultRowHeight="15" x14ac:dyDescent="0.25"/>
  <cols>
    <col min="1" max="1" width="6.5703125" bestFit="1" customWidth="1"/>
    <col min="2" max="2" width="21.7109375" bestFit="1" customWidth="1"/>
    <col min="3" max="3" width="7.28515625" bestFit="1" customWidth="1"/>
    <col min="4" max="4" width="8" bestFit="1" customWidth="1"/>
    <col min="5" max="5" width="5" bestFit="1" customWidth="1"/>
    <col min="6" max="6" width="7.7109375" bestFit="1" customWidth="1"/>
    <col min="7" max="7" width="6" bestFit="1" customWidth="1"/>
    <col min="8" max="8" width="7.28515625" bestFit="1" customWidth="1"/>
    <col min="10" max="10" width="26" customWidth="1"/>
    <col min="11" max="11" width="25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96</v>
      </c>
      <c r="G1" t="s">
        <v>4</v>
      </c>
      <c r="H1" t="s">
        <v>97</v>
      </c>
    </row>
    <row r="2" spans="1:11" x14ac:dyDescent="0.25">
      <c r="A2">
        <v>24</v>
      </c>
      <c r="B2" t="s">
        <v>309</v>
      </c>
      <c r="C2" t="s">
        <v>5</v>
      </c>
      <c r="D2">
        <v>1630263</v>
      </c>
      <c r="E2">
        <v>18.100000000000001</v>
      </c>
      <c r="F2" t="s">
        <v>310</v>
      </c>
      <c r="G2">
        <v>23</v>
      </c>
      <c r="H2">
        <v>18.2</v>
      </c>
      <c r="J2" t="str">
        <f>VLOOKUP(B2,hráčí!$B$1:$C$119,1,0)</f>
        <v>CÍSAŘ František</v>
      </c>
      <c r="K2" t="s">
        <v>266</v>
      </c>
    </row>
    <row r="3" spans="1:11" x14ac:dyDescent="0.25">
      <c r="A3">
        <v>9</v>
      </c>
      <c r="B3" t="s">
        <v>7</v>
      </c>
      <c r="C3" t="s">
        <v>5</v>
      </c>
      <c r="D3">
        <v>1630636</v>
      </c>
      <c r="E3">
        <v>15.3</v>
      </c>
      <c r="F3" t="s">
        <v>278</v>
      </c>
      <c r="G3">
        <v>33</v>
      </c>
      <c r="H3">
        <v>15.3</v>
      </c>
      <c r="J3" t="str">
        <f>VLOOKUP(B3,hráčí!$B$1:$C$119,1,0)</f>
        <v>ČEPELÁK Josef</v>
      </c>
      <c r="K3" t="s">
        <v>84</v>
      </c>
    </row>
    <row r="4" spans="1:11" x14ac:dyDescent="0.25">
      <c r="A4">
        <v>26</v>
      </c>
      <c r="B4" t="s">
        <v>84</v>
      </c>
      <c r="C4" t="s">
        <v>5</v>
      </c>
      <c r="D4">
        <v>1630127</v>
      </c>
      <c r="E4">
        <v>14.8</v>
      </c>
      <c r="F4" t="s">
        <v>291</v>
      </c>
      <c r="G4">
        <v>22</v>
      </c>
      <c r="H4">
        <v>14.9</v>
      </c>
      <c r="J4" t="str">
        <f>VLOOKUP(B4,hráčí!$B$1:$C$119,1,0)</f>
        <v>FILÍPEK Jiří sen.</v>
      </c>
      <c r="K4" t="s">
        <v>309</v>
      </c>
    </row>
    <row r="5" spans="1:11" x14ac:dyDescent="0.25">
      <c r="A5">
        <v>7</v>
      </c>
      <c r="B5" t="s">
        <v>270</v>
      </c>
      <c r="C5" t="s">
        <v>5</v>
      </c>
      <c r="D5">
        <v>1630300</v>
      </c>
      <c r="E5">
        <v>29</v>
      </c>
      <c r="F5" t="s">
        <v>303</v>
      </c>
      <c r="G5">
        <v>34</v>
      </c>
      <c r="H5">
        <v>29</v>
      </c>
      <c r="J5" t="str">
        <f>VLOOKUP(B5,hráčí!$B$1:$C$119,1,0)</f>
        <v>FORMAN Josef</v>
      </c>
      <c r="K5" t="s">
        <v>311</v>
      </c>
    </row>
    <row r="6" spans="1:11" x14ac:dyDescent="0.25">
      <c r="A6">
        <v>19</v>
      </c>
      <c r="B6" t="s">
        <v>41</v>
      </c>
      <c r="C6" t="s">
        <v>5</v>
      </c>
      <c r="D6">
        <v>1630628</v>
      </c>
      <c r="E6">
        <v>22.3</v>
      </c>
      <c r="F6" t="s">
        <v>160</v>
      </c>
      <c r="G6">
        <v>28</v>
      </c>
      <c r="H6">
        <v>22.4</v>
      </c>
      <c r="J6" t="str">
        <f>VLOOKUP(B6,hráčí!$B$1:$C$119,1,0)</f>
        <v>HAMOUZ Emil</v>
      </c>
      <c r="K6" t="s">
        <v>92</v>
      </c>
    </row>
    <row r="7" spans="1:11" x14ac:dyDescent="0.25">
      <c r="A7">
        <v>21</v>
      </c>
      <c r="B7" t="s">
        <v>17</v>
      </c>
      <c r="C7" t="s">
        <v>11</v>
      </c>
      <c r="D7">
        <v>1060570</v>
      </c>
      <c r="E7">
        <v>15</v>
      </c>
      <c r="F7" t="s">
        <v>220</v>
      </c>
      <c r="G7">
        <v>27</v>
      </c>
      <c r="H7">
        <v>15.1</v>
      </c>
      <c r="J7" t="str">
        <f>VLOOKUP(B7,hráčí!$B$1:$C$119,1,0)</f>
        <v>HORYNA Roman</v>
      </c>
      <c r="K7" t="s">
        <v>262</v>
      </c>
    </row>
    <row r="8" spans="1:11" x14ac:dyDescent="0.25">
      <c r="A8">
        <v>25</v>
      </c>
      <c r="B8" t="s">
        <v>311</v>
      </c>
      <c r="C8" t="s">
        <v>312</v>
      </c>
      <c r="D8">
        <v>2090106</v>
      </c>
      <c r="E8">
        <v>47</v>
      </c>
      <c r="F8" t="s">
        <v>313</v>
      </c>
      <c r="G8">
        <v>23</v>
      </c>
      <c r="H8">
        <v>44</v>
      </c>
      <c r="J8" t="str">
        <f>VLOOKUP(B8,hráčí!$B$1:$C$119,1,0)</f>
        <v>JANDA Pavel</v>
      </c>
      <c r="K8" t="s">
        <v>17</v>
      </c>
    </row>
    <row r="9" spans="1:11" x14ac:dyDescent="0.25">
      <c r="A9">
        <v>18</v>
      </c>
      <c r="B9" t="s">
        <v>89</v>
      </c>
      <c r="C9" t="s">
        <v>21</v>
      </c>
      <c r="D9">
        <v>220762</v>
      </c>
      <c r="E9">
        <v>25.9</v>
      </c>
      <c r="F9" t="s">
        <v>307</v>
      </c>
      <c r="G9">
        <v>28</v>
      </c>
      <c r="H9">
        <v>26</v>
      </c>
      <c r="J9" t="str">
        <f>VLOOKUP(B9,hráčí!$B$1:$C$119,1,0)</f>
        <v>KARAS Josef</v>
      </c>
      <c r="K9" t="s">
        <v>208</v>
      </c>
    </row>
    <row r="10" spans="1:11" x14ac:dyDescent="0.25">
      <c r="A10">
        <v>11</v>
      </c>
      <c r="B10" t="s">
        <v>47</v>
      </c>
      <c r="C10" t="s">
        <v>5</v>
      </c>
      <c r="D10">
        <v>1630698</v>
      </c>
      <c r="E10">
        <v>29.9</v>
      </c>
      <c r="F10" t="s">
        <v>304</v>
      </c>
      <c r="G10">
        <v>32</v>
      </c>
      <c r="H10">
        <v>29.9</v>
      </c>
      <c r="J10" t="str">
        <f>VLOOKUP(B10,hráčí!$B$1:$C$119,1,0)</f>
        <v>KAŠE Pavel</v>
      </c>
      <c r="K10" t="s">
        <v>41</v>
      </c>
    </row>
    <row r="11" spans="1:11" x14ac:dyDescent="0.25">
      <c r="A11">
        <v>27</v>
      </c>
      <c r="B11" t="s">
        <v>266</v>
      </c>
      <c r="C11" t="s">
        <v>5</v>
      </c>
      <c r="D11">
        <v>1630325</v>
      </c>
      <c r="E11">
        <v>18</v>
      </c>
      <c r="F11" t="s">
        <v>314</v>
      </c>
      <c r="G11">
        <v>20</v>
      </c>
      <c r="H11">
        <v>18.100000000000001</v>
      </c>
      <c r="J11" t="str">
        <f>VLOOKUP(B11,hráčí!$B$1:$C$119,1,0)</f>
        <v>KOŽNAROVÁ Jaroslava</v>
      </c>
      <c r="K11" t="s">
        <v>89</v>
      </c>
    </row>
    <row r="12" spans="1:11" x14ac:dyDescent="0.25">
      <c r="A12">
        <v>6</v>
      </c>
      <c r="B12" t="s">
        <v>259</v>
      </c>
      <c r="C12" t="s">
        <v>5</v>
      </c>
      <c r="D12">
        <v>1630702</v>
      </c>
      <c r="E12">
        <v>24.2</v>
      </c>
      <c r="F12" t="s">
        <v>302</v>
      </c>
      <c r="G12">
        <v>35</v>
      </c>
      <c r="H12">
        <v>24.2</v>
      </c>
      <c r="J12" t="str">
        <f>VLOOKUP(B12,hráčí!$B$1:$C$119,1,0)</f>
        <v>KUDRLIČKA Jaroslav</v>
      </c>
      <c r="K12" t="s">
        <v>83</v>
      </c>
    </row>
    <row r="13" spans="1:11" x14ac:dyDescent="0.25">
      <c r="A13">
        <v>15</v>
      </c>
      <c r="B13" t="s">
        <v>83</v>
      </c>
      <c r="C13" t="s">
        <v>5</v>
      </c>
      <c r="D13">
        <v>1630048</v>
      </c>
      <c r="E13">
        <v>18.899999999999999</v>
      </c>
      <c r="F13" t="s">
        <v>144</v>
      </c>
      <c r="G13">
        <v>29</v>
      </c>
      <c r="H13">
        <v>19</v>
      </c>
      <c r="J13" t="str">
        <f>VLOOKUP(B13,hráčí!$B$1:$C$119,1,0)</f>
        <v>MACHÁČEK Petr</v>
      </c>
      <c r="K13" t="s">
        <v>10</v>
      </c>
    </row>
    <row r="14" spans="1:11" x14ac:dyDescent="0.25">
      <c r="A14">
        <v>2</v>
      </c>
      <c r="B14" t="s">
        <v>264</v>
      </c>
      <c r="C14" t="s">
        <v>5</v>
      </c>
      <c r="D14">
        <v>1630701</v>
      </c>
      <c r="E14">
        <v>29.3</v>
      </c>
      <c r="F14" t="s">
        <v>298</v>
      </c>
      <c r="G14">
        <v>38</v>
      </c>
      <c r="H14">
        <v>28.3</v>
      </c>
      <c r="J14" t="str">
        <f>VLOOKUP(B14,hráčí!$B$1:$C$119,1,0)</f>
        <v>MAZUROVÁ Iva</v>
      </c>
      <c r="K14" t="s">
        <v>257</v>
      </c>
    </row>
    <row r="15" spans="1:11" x14ac:dyDescent="0.25">
      <c r="A15">
        <v>20</v>
      </c>
      <c r="B15" t="s">
        <v>208</v>
      </c>
      <c r="C15" t="s">
        <v>5</v>
      </c>
      <c r="D15">
        <v>1630649</v>
      </c>
      <c r="E15">
        <v>22.9</v>
      </c>
      <c r="F15" t="s">
        <v>220</v>
      </c>
      <c r="G15">
        <v>27</v>
      </c>
      <c r="H15">
        <v>23</v>
      </c>
      <c r="J15" t="str">
        <f>VLOOKUP(B15,hráčí!$B$1:$C$119,1,0)</f>
        <v>MIKLOŠOVÁ Drahomíra</v>
      </c>
      <c r="K15" t="s">
        <v>87</v>
      </c>
    </row>
    <row r="16" spans="1:11" x14ac:dyDescent="0.25">
      <c r="A16">
        <v>22</v>
      </c>
      <c r="B16" t="s">
        <v>262</v>
      </c>
      <c r="C16" t="s">
        <v>26</v>
      </c>
      <c r="D16">
        <v>1310320</v>
      </c>
      <c r="E16">
        <v>21.2</v>
      </c>
      <c r="F16" t="s">
        <v>171</v>
      </c>
      <c r="G16">
        <v>25</v>
      </c>
      <c r="H16">
        <v>21.3</v>
      </c>
      <c r="J16" t="str">
        <f>VLOOKUP(B16,hráčí!$B$1:$C$119,1,0)</f>
        <v>NEUMANN Milan</v>
      </c>
      <c r="K16" t="s">
        <v>64</v>
      </c>
    </row>
    <row r="17" spans="1:11" x14ac:dyDescent="0.25">
      <c r="A17">
        <v>12</v>
      </c>
      <c r="B17" t="s">
        <v>48</v>
      </c>
      <c r="C17" t="s">
        <v>26</v>
      </c>
      <c r="D17">
        <v>1310346</v>
      </c>
      <c r="E17">
        <v>28.6</v>
      </c>
      <c r="F17" t="s">
        <v>305</v>
      </c>
      <c r="G17">
        <v>32</v>
      </c>
      <c r="H17">
        <v>28.6</v>
      </c>
      <c r="J17" t="str">
        <f>VLOOKUP(B17,hráčí!$B$1:$C$119,1,0)</f>
        <v>NEUMANN Petr</v>
      </c>
      <c r="K17" t="s">
        <v>47</v>
      </c>
    </row>
    <row r="18" spans="1:11" x14ac:dyDescent="0.25">
      <c r="A18">
        <v>23</v>
      </c>
      <c r="B18" t="s">
        <v>92</v>
      </c>
      <c r="C18" t="s">
        <v>5</v>
      </c>
      <c r="D18">
        <v>1630059</v>
      </c>
      <c r="E18">
        <v>18.600000000000001</v>
      </c>
      <c r="F18" t="s">
        <v>308</v>
      </c>
      <c r="G18">
        <v>23</v>
      </c>
      <c r="H18">
        <v>18.7</v>
      </c>
      <c r="J18" t="str">
        <f>VLOOKUP(B18,hráčí!$B$1:$C$119,1,0)</f>
        <v>PAŠEK Pavel</v>
      </c>
      <c r="K18" t="s">
        <v>48</v>
      </c>
    </row>
    <row r="19" spans="1:11" x14ac:dyDescent="0.25">
      <c r="A19">
        <v>17</v>
      </c>
      <c r="B19" t="s">
        <v>10</v>
      </c>
      <c r="C19" t="s">
        <v>5</v>
      </c>
      <c r="D19">
        <v>1630397</v>
      </c>
      <c r="E19">
        <v>15.3</v>
      </c>
      <c r="F19" t="s">
        <v>147</v>
      </c>
      <c r="G19">
        <v>29</v>
      </c>
      <c r="H19">
        <v>15.4</v>
      </c>
      <c r="J19" t="str">
        <f>VLOOKUP(B19,hráčí!$B$1:$C$119,1,0)</f>
        <v>RELICH Jan</v>
      </c>
      <c r="K19" t="s">
        <v>7</v>
      </c>
    </row>
    <row r="20" spans="1:11" x14ac:dyDescent="0.25">
      <c r="A20">
        <v>14</v>
      </c>
      <c r="B20" t="s">
        <v>87</v>
      </c>
      <c r="C20" t="s">
        <v>5</v>
      </c>
      <c r="D20">
        <v>1630625</v>
      </c>
      <c r="E20">
        <v>30.8</v>
      </c>
      <c r="F20" t="s">
        <v>114</v>
      </c>
      <c r="G20">
        <v>30</v>
      </c>
      <c r="H20">
        <v>30.8</v>
      </c>
      <c r="J20" t="str">
        <f>VLOOKUP(B20,hráčí!$B$1:$C$119,1,0)</f>
        <v>SLUKOVÁ Helena</v>
      </c>
      <c r="K20" t="s">
        <v>50</v>
      </c>
    </row>
    <row r="21" spans="1:11" x14ac:dyDescent="0.25">
      <c r="A21">
        <v>10</v>
      </c>
      <c r="B21" t="s">
        <v>50</v>
      </c>
      <c r="C21" t="s">
        <v>44</v>
      </c>
      <c r="D21">
        <v>210324</v>
      </c>
      <c r="E21">
        <v>20.9</v>
      </c>
      <c r="F21" t="s">
        <v>109</v>
      </c>
      <c r="G21">
        <v>33</v>
      </c>
      <c r="H21">
        <v>20.9</v>
      </c>
      <c r="J21" t="str">
        <f>VLOOKUP(B21,hráčí!$B$1:$C$119,1,0)</f>
        <v>STEHLÍK Lukáš</v>
      </c>
      <c r="K21" t="s">
        <v>55</v>
      </c>
    </row>
    <row r="22" spans="1:11" x14ac:dyDescent="0.25">
      <c r="A22">
        <v>4</v>
      </c>
      <c r="B22" t="s">
        <v>159</v>
      </c>
      <c r="C22" t="s">
        <v>5</v>
      </c>
      <c r="D22">
        <v>1630462</v>
      </c>
      <c r="E22">
        <v>24.2</v>
      </c>
      <c r="F22" t="s">
        <v>301</v>
      </c>
      <c r="G22">
        <v>37</v>
      </c>
      <c r="H22">
        <v>23.8</v>
      </c>
      <c r="J22" t="e">
        <f>VLOOKUP(B22,hráčí!$B$1:$C$119,1,0)</f>
        <v>#N/A</v>
      </c>
      <c r="K22" t="s">
        <v>270</v>
      </c>
    </row>
    <row r="23" spans="1:11" x14ac:dyDescent="0.25">
      <c r="A23">
        <v>16</v>
      </c>
      <c r="B23" t="s">
        <v>257</v>
      </c>
      <c r="C23" t="s">
        <v>230</v>
      </c>
      <c r="D23">
        <v>981905</v>
      </c>
      <c r="E23">
        <v>17.7</v>
      </c>
      <c r="F23" t="s">
        <v>306</v>
      </c>
      <c r="G23">
        <v>29</v>
      </c>
      <c r="H23">
        <v>17.8</v>
      </c>
      <c r="J23" t="e">
        <f>VLOOKUP(B23,hráčí!$B$1:$C$119,1,0)</f>
        <v>#N/A</v>
      </c>
      <c r="K23" t="s">
        <v>259</v>
      </c>
    </row>
    <row r="24" spans="1:11" x14ac:dyDescent="0.25">
      <c r="A24">
        <v>8</v>
      </c>
      <c r="B24" t="s">
        <v>55</v>
      </c>
      <c r="C24" t="s">
        <v>5</v>
      </c>
      <c r="D24">
        <v>1630606</v>
      </c>
      <c r="E24">
        <v>16.7</v>
      </c>
      <c r="F24" t="s">
        <v>109</v>
      </c>
      <c r="G24">
        <v>33</v>
      </c>
      <c r="H24">
        <v>16.7</v>
      </c>
      <c r="J24" t="e">
        <f>VLOOKUP(B24,hráčí!$B$1:$C$119,1,0)</f>
        <v>#N/A</v>
      </c>
      <c r="K24" t="s">
        <v>40</v>
      </c>
    </row>
    <row r="25" spans="1:11" x14ac:dyDescent="0.25">
      <c r="A25">
        <v>13</v>
      </c>
      <c r="B25" t="s">
        <v>64</v>
      </c>
      <c r="C25" t="s">
        <v>5</v>
      </c>
      <c r="D25">
        <v>1630650</v>
      </c>
      <c r="E25">
        <v>20.6</v>
      </c>
      <c r="F25" t="s">
        <v>168</v>
      </c>
      <c r="G25">
        <v>31</v>
      </c>
      <c r="H25">
        <v>20.7</v>
      </c>
      <c r="J25" t="e">
        <f>VLOOKUP(B25,hráčí!$B$1:$C$119,1,0)</f>
        <v>#N/A</v>
      </c>
      <c r="K25" t="s">
        <v>159</v>
      </c>
    </row>
    <row r="26" spans="1:11" x14ac:dyDescent="0.25">
      <c r="A26">
        <v>5</v>
      </c>
      <c r="B26" t="s">
        <v>40</v>
      </c>
      <c r="C26" t="s">
        <v>5</v>
      </c>
      <c r="D26">
        <v>1630489</v>
      </c>
      <c r="E26">
        <v>15.5</v>
      </c>
      <c r="F26" t="s">
        <v>199</v>
      </c>
      <c r="G26">
        <v>35</v>
      </c>
      <c r="H26">
        <v>15.5</v>
      </c>
      <c r="J26" t="e">
        <f>VLOOKUP(B26,hráčí!$B$1:$C$119,1,0)</f>
        <v>#N/A</v>
      </c>
      <c r="K26" t="s">
        <v>299</v>
      </c>
    </row>
    <row r="27" spans="1:11" x14ac:dyDescent="0.25">
      <c r="A27">
        <v>3</v>
      </c>
      <c r="B27" t="s">
        <v>299</v>
      </c>
      <c r="C27" t="s">
        <v>5</v>
      </c>
      <c r="D27">
        <v>1630435</v>
      </c>
      <c r="E27">
        <v>53</v>
      </c>
      <c r="F27" t="s">
        <v>300</v>
      </c>
      <c r="G27">
        <v>37</v>
      </c>
      <c r="H27">
        <v>32</v>
      </c>
      <c r="J27" t="e">
        <f>VLOOKUP(B27,hráčí!$B$1:$C$119,1,0)</f>
        <v>#N/A</v>
      </c>
      <c r="K27" t="s">
        <v>264</v>
      </c>
    </row>
    <row r="28" spans="1:11" x14ac:dyDescent="0.25">
      <c r="A28">
        <v>1</v>
      </c>
      <c r="B28" t="s">
        <v>85</v>
      </c>
      <c r="C28" t="s">
        <v>5</v>
      </c>
      <c r="D28">
        <v>1630597</v>
      </c>
      <c r="E28">
        <v>19.5</v>
      </c>
      <c r="F28" t="s">
        <v>297</v>
      </c>
      <c r="G28">
        <v>40</v>
      </c>
      <c r="H28">
        <v>18</v>
      </c>
      <c r="J28" t="e">
        <f>VLOOKUP(B28,hráčí!$B$1:$C$119,1,0)</f>
        <v>#N/A</v>
      </c>
      <c r="K28" t="s">
        <v>85</v>
      </c>
    </row>
  </sheetData>
  <sortState ref="A2:H28">
    <sortCondition ref="B2:B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3</vt:i4>
      </vt:variant>
    </vt:vector>
  </HeadingPairs>
  <TitlesOfParts>
    <vt:vector size="28" baseType="lpstr">
      <vt:lpstr>BOT podzim 2018 pod 15</vt:lpstr>
      <vt:lpstr>BOT podzim 2018 nad 15</vt:lpstr>
      <vt:lpstr>hráčí</vt:lpstr>
      <vt:lpstr>11A</vt:lpstr>
      <vt:lpstr>11B</vt:lpstr>
      <vt:lpstr>10A</vt:lpstr>
      <vt:lpstr>10B</vt:lpstr>
      <vt:lpstr>09A</vt:lpstr>
      <vt:lpstr>09B</vt:lpstr>
      <vt:lpstr>08A</vt:lpstr>
      <vt:lpstr>08B</vt:lpstr>
      <vt:lpstr>07A</vt:lpstr>
      <vt:lpstr>07B</vt:lpstr>
      <vt:lpstr>06A</vt:lpstr>
      <vt:lpstr>06B</vt:lpstr>
      <vt:lpstr>05A</vt:lpstr>
      <vt:lpstr>05B</vt:lpstr>
      <vt:lpstr>04A</vt:lpstr>
      <vt:lpstr>04B</vt:lpstr>
      <vt:lpstr>03A</vt:lpstr>
      <vt:lpstr>03B</vt:lpstr>
      <vt:lpstr>02A</vt:lpstr>
      <vt:lpstr>02B</vt:lpstr>
      <vt:lpstr>01A</vt:lpstr>
      <vt:lpstr>01B</vt:lpstr>
      <vt:lpstr>'BOT podzim 2018 nad 15'!pořadí_A</vt:lpstr>
      <vt:lpstr>pořadí_A</vt:lpstr>
      <vt:lpstr>pořadí_b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Stanice</dc:creator>
  <cp:lastModifiedBy>DELL</cp:lastModifiedBy>
  <cp:lastPrinted>2018-10-01T19:59:27Z</cp:lastPrinted>
  <dcterms:created xsi:type="dcterms:W3CDTF">2018-04-16T12:19:55Z</dcterms:created>
  <dcterms:modified xsi:type="dcterms:W3CDTF">2018-10-08T07:39:12Z</dcterms:modified>
</cp:coreProperties>
</file>